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ningshampc-my.sharepoint.com/personal/clerk_horningshamparishcouncil_gov_uk/Documents/Horningsham Parish Council/Accounts 2023 2024/"/>
    </mc:Choice>
  </mc:AlternateContent>
  <xr:revisionPtr revIDLastSave="483" documentId="14_{ED215853-DDFB-469B-8116-330E4A4E815A}" xr6:coauthVersionLast="47" xr6:coauthVersionMax="47" xr10:uidLastSave="{20CA968E-21DB-4A18-AFCD-80FC4CBA5A60}"/>
  <bookViews>
    <workbookView xWindow="28680" yWindow="-120" windowWidth="29040" windowHeight="15720" activeTab="3" xr2:uid="{00000000-000D-0000-FFFF-FFFF00000000}"/>
  </bookViews>
  <sheets>
    <sheet name="Reconciliation " sheetId="1" r:id="rId1"/>
    <sheet name="Income" sheetId="2" r:id="rId2"/>
    <sheet name="Expence " sheetId="3" r:id="rId3"/>
    <sheet name="Budget Comparison" sheetId="4" r:id="rId4"/>
    <sheet name="Budget 2023 2024" sheetId="5" r:id="rId5"/>
    <sheet name="Budget 2024 202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D12" i="2"/>
  <c r="E12" i="2"/>
  <c r="M12" i="2"/>
  <c r="O12" i="2"/>
  <c r="AF102" i="3"/>
  <c r="AF103" i="3" s="1"/>
  <c r="AF104" i="3" s="1"/>
  <c r="F105" i="3"/>
  <c r="G105" i="3"/>
  <c r="H105" i="3"/>
  <c r="I105" i="3"/>
  <c r="J105" i="3"/>
  <c r="K105" i="3"/>
  <c r="M105" i="3"/>
  <c r="N105" i="3"/>
  <c r="O105" i="3"/>
  <c r="P105" i="3"/>
  <c r="Q105" i="3"/>
  <c r="R105" i="3"/>
  <c r="S105" i="3"/>
  <c r="U105" i="3"/>
  <c r="V105" i="3"/>
  <c r="W105" i="3"/>
  <c r="Y105" i="3"/>
  <c r="Z105" i="3"/>
  <c r="AA105" i="3"/>
  <c r="AD105" i="3"/>
  <c r="AE105" i="3"/>
  <c r="Q11" i="2"/>
  <c r="P12" i="2"/>
  <c r="I6" i="6" l="1"/>
  <c r="I36" i="6"/>
  <c r="I37" i="6" l="1"/>
  <c r="H6" i="6"/>
  <c r="L36" i="6"/>
  <c r="L6" i="6"/>
  <c r="F27" i="6"/>
  <c r="D35" i="6"/>
  <c r="F28" i="6"/>
  <c r="D28" i="6"/>
  <c r="K36" i="6"/>
  <c r="J36" i="6"/>
  <c r="H36" i="6"/>
  <c r="E36" i="6"/>
  <c r="F36" i="6" s="1"/>
  <c r="B36" i="6"/>
  <c r="D36" i="6" s="1"/>
  <c r="F35" i="6"/>
  <c r="F34" i="6"/>
  <c r="D34" i="6"/>
  <c r="F33" i="6"/>
  <c r="D33" i="6"/>
  <c r="F32" i="6"/>
  <c r="C32" i="6"/>
  <c r="D32" i="6" s="1"/>
  <c r="F31" i="6"/>
  <c r="D31" i="6"/>
  <c r="F30" i="6"/>
  <c r="D30" i="6"/>
  <c r="F29" i="6"/>
  <c r="D29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C15" i="6"/>
  <c r="F14" i="6"/>
  <c r="F13" i="6"/>
  <c r="F12" i="6"/>
  <c r="D12" i="6"/>
  <c r="F11" i="6"/>
  <c r="D11" i="6"/>
  <c r="F10" i="6"/>
  <c r="D10" i="6"/>
  <c r="F9" i="6"/>
  <c r="D9" i="6"/>
  <c r="F8" i="6"/>
  <c r="D8" i="6"/>
  <c r="K6" i="6"/>
  <c r="J6" i="6"/>
  <c r="E6" i="6"/>
  <c r="F5" i="6"/>
  <c r="D5" i="6"/>
  <c r="F4" i="6"/>
  <c r="D4" i="6"/>
  <c r="F3" i="6"/>
  <c r="D3" i="6"/>
  <c r="F2" i="6"/>
  <c r="D2" i="6"/>
  <c r="C9" i="4"/>
  <c r="C11" i="4"/>
  <c r="C28" i="4"/>
  <c r="C34" i="4"/>
  <c r="C12" i="4"/>
  <c r="D12" i="4" s="1"/>
  <c r="C14" i="4"/>
  <c r="D14" i="4" s="1"/>
  <c r="C17" i="4"/>
  <c r="D17" i="4" s="1"/>
  <c r="C19" i="4"/>
  <c r="D19" i="4" s="1"/>
  <c r="C21" i="4"/>
  <c r="D21" i="4" s="1"/>
  <c r="C22" i="4"/>
  <c r="D22" i="4" s="1"/>
  <c r="C24" i="4"/>
  <c r="C26" i="4"/>
  <c r="D26" i="4" s="1"/>
  <c r="C33" i="4"/>
  <c r="G7" i="1"/>
  <c r="D6" i="4"/>
  <c r="C10" i="4"/>
  <c r="D10" i="4" s="1"/>
  <c r="C18" i="4"/>
  <c r="D18" i="4" s="1"/>
  <c r="C20" i="4"/>
  <c r="D20" i="4" s="1"/>
  <c r="C4" i="4"/>
  <c r="C5" i="4"/>
  <c r="D5" i="4" s="1"/>
  <c r="G5" i="1"/>
  <c r="G6" i="1" s="1"/>
  <c r="C32" i="4"/>
  <c r="D32" i="4" s="1"/>
  <c r="C30" i="4"/>
  <c r="D30" i="4" s="1"/>
  <c r="C27" i="4"/>
  <c r="D27" i="4" s="1"/>
  <c r="D25" i="4"/>
  <c r="C16" i="4"/>
  <c r="D16" i="4" s="1"/>
  <c r="C13" i="4"/>
  <c r="D13" i="4" s="1"/>
  <c r="C15" i="4"/>
  <c r="D15" i="4" s="1"/>
  <c r="D29" i="4"/>
  <c r="C31" i="4"/>
  <c r="D31" i="4" s="1"/>
  <c r="C23" i="4"/>
  <c r="D23" i="4" s="1"/>
  <c r="D3" i="4"/>
  <c r="D2" i="4"/>
  <c r="B35" i="4"/>
  <c r="B7" i="4"/>
  <c r="Q5" i="2"/>
  <c r="Q6" i="2" s="1"/>
  <c r="Q7" i="2" s="1"/>
  <c r="Q8" i="2" s="1"/>
  <c r="Q9" i="2" s="1"/>
  <c r="Q10" i="2" s="1"/>
  <c r="AF3" i="3"/>
  <c r="AF4" i="3" s="1"/>
  <c r="AF5" i="3" s="1"/>
  <c r="AF6" i="3" s="1"/>
  <c r="AF7" i="3" s="1"/>
  <c r="AF8" i="3" s="1"/>
  <c r="AF9" i="3" s="1"/>
  <c r="AF10" i="3" s="1"/>
  <c r="AF11" i="3" s="1"/>
  <c r="AF12" i="3" s="1"/>
  <c r="AF13" i="3" s="1"/>
  <c r="AF14" i="3" s="1"/>
  <c r="AF15" i="3" s="1"/>
  <c r="AF16" i="3" s="1"/>
  <c r="AF17" i="3" s="1"/>
  <c r="AF18" i="3" s="1"/>
  <c r="AF19" i="3" s="1"/>
  <c r="AF20" i="3" s="1"/>
  <c r="AF21" i="3" s="1"/>
  <c r="AF22" i="3" s="1"/>
  <c r="AF23" i="3" s="1"/>
  <c r="AF24" i="3" s="1"/>
  <c r="AF25" i="3" s="1"/>
  <c r="AF26" i="3" s="1"/>
  <c r="AF27" i="3" s="1"/>
  <c r="AF28" i="3" s="1"/>
  <c r="AF29" i="3" s="1"/>
  <c r="AF30" i="3" s="1"/>
  <c r="AF31" i="3" s="1"/>
  <c r="AF32" i="3" s="1"/>
  <c r="AF33" i="3" s="1"/>
  <c r="AF34" i="3" s="1"/>
  <c r="AF35" i="3" s="1"/>
  <c r="AF36" i="3" s="1"/>
  <c r="AF37" i="3" s="1"/>
  <c r="AF38" i="3" s="1"/>
  <c r="AF39" i="3" s="1"/>
  <c r="AF40" i="3" s="1"/>
  <c r="AF41" i="3" s="1"/>
  <c r="AF42" i="3" s="1"/>
  <c r="AF43" i="3" s="1"/>
  <c r="AF44" i="3" s="1"/>
  <c r="AF45" i="3" s="1"/>
  <c r="AF46" i="3" s="1"/>
  <c r="AF47" i="3" s="1"/>
  <c r="AF48" i="3" s="1"/>
  <c r="AF49" i="3" s="1"/>
  <c r="AF50" i="3" s="1"/>
  <c r="AF51" i="3" s="1"/>
  <c r="AF52" i="3" s="1"/>
  <c r="AF53" i="3" s="1"/>
  <c r="AF54" i="3" s="1"/>
  <c r="AF55" i="3" s="1"/>
  <c r="AF56" i="3" s="1"/>
  <c r="AF57" i="3" s="1"/>
  <c r="AF58" i="3" s="1"/>
  <c r="AF59" i="3" s="1"/>
  <c r="AF60" i="3" s="1"/>
  <c r="AF61" i="3" s="1"/>
  <c r="AF62" i="3" s="1"/>
  <c r="AF63" i="3" s="1"/>
  <c r="AF64" i="3" s="1"/>
  <c r="AF65" i="3" s="1"/>
  <c r="AF66" i="3" s="1"/>
  <c r="AF67" i="3" s="1"/>
  <c r="AF68" i="3" s="1"/>
  <c r="AF69" i="3" s="1"/>
  <c r="AF70" i="3" s="1"/>
  <c r="AF71" i="3" s="1"/>
  <c r="AF72" i="3" s="1"/>
  <c r="AF73" i="3" s="1"/>
  <c r="AF74" i="3" s="1"/>
  <c r="AF75" i="3" s="1"/>
  <c r="AF76" i="3" s="1"/>
  <c r="AF77" i="3" s="1"/>
  <c r="AF78" i="3" s="1"/>
  <c r="AF79" i="3" s="1"/>
  <c r="AF80" i="3" s="1"/>
  <c r="AF81" i="3" s="1"/>
  <c r="AF82" i="3" s="1"/>
  <c r="AF83" i="3" s="1"/>
  <c r="AF84" i="3" s="1"/>
  <c r="AF85" i="3" s="1"/>
  <c r="AF86" i="3" s="1"/>
  <c r="AF87" i="3" s="1"/>
  <c r="AF88" i="3" s="1"/>
  <c r="AF89" i="3" s="1"/>
  <c r="AF90" i="3" s="1"/>
  <c r="AF91" i="3" s="1"/>
  <c r="AF92" i="3" s="1"/>
  <c r="AF93" i="3" s="1"/>
  <c r="AF94" i="3" s="1"/>
  <c r="AF95" i="3" s="1"/>
  <c r="AF96" i="3" s="1"/>
  <c r="AF97" i="3" s="1"/>
  <c r="AF98" i="3" s="1"/>
  <c r="AF99" i="3" s="1"/>
  <c r="AF100" i="3" s="1"/>
  <c r="AF101" i="3" s="1"/>
  <c r="D9" i="4" l="1"/>
  <c r="C35" i="4"/>
  <c r="H37" i="6"/>
  <c r="K37" i="6"/>
  <c r="L37" i="6"/>
  <c r="J37" i="6"/>
  <c r="E37" i="6"/>
  <c r="D6" i="6"/>
  <c r="F6" i="6"/>
  <c r="C7" i="4"/>
  <c r="D7" i="4" s="1"/>
  <c r="D4" i="4"/>
  <c r="G8" i="1"/>
  <c r="D34" i="4"/>
  <c r="D33" i="4"/>
  <c r="D28" i="4"/>
  <c r="D24" i="4"/>
  <c r="D11" i="4"/>
  <c r="J35" i="5"/>
  <c r="I35" i="5"/>
  <c r="H35" i="5"/>
  <c r="E35" i="5"/>
  <c r="B35" i="5"/>
  <c r="F34" i="5"/>
  <c r="D34" i="5"/>
  <c r="F33" i="5"/>
  <c r="D33" i="5"/>
  <c r="F32" i="5"/>
  <c r="D32" i="5"/>
  <c r="F31" i="5"/>
  <c r="C31" i="5"/>
  <c r="D31" i="5" s="1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J7" i="5"/>
  <c r="I7" i="5"/>
  <c r="H7" i="5"/>
  <c r="E7" i="5"/>
  <c r="F7" i="5" s="1"/>
  <c r="C7" i="5"/>
  <c r="D7" i="5" s="1"/>
  <c r="B7" i="5"/>
  <c r="F6" i="5"/>
  <c r="D6" i="5"/>
  <c r="F5" i="5"/>
  <c r="D5" i="5"/>
  <c r="F4" i="5"/>
  <c r="D4" i="5"/>
  <c r="F3" i="5"/>
  <c r="D3" i="5"/>
  <c r="F2" i="5"/>
  <c r="D2" i="5"/>
  <c r="C35" i="5" l="1"/>
  <c r="D35" i="4"/>
  <c r="F35" i="5"/>
  <c r="D16" i="5"/>
</calcChain>
</file>

<file path=xl/sharedStrings.xml><?xml version="1.0" encoding="utf-8"?>
<sst xmlns="http://schemas.openxmlformats.org/spreadsheetml/2006/main" count="716" uniqueCount="372">
  <si>
    <t>Year Ended</t>
  </si>
  <si>
    <t>31st March 2023</t>
  </si>
  <si>
    <t xml:space="preserve">Balance brought forward 1st April </t>
  </si>
  <si>
    <t>Add Total Receipts</t>
  </si>
  <si>
    <t>Sub-Total</t>
  </si>
  <si>
    <t>Less Payments</t>
  </si>
  <si>
    <t xml:space="preserve">Balance carried forward  </t>
  </si>
  <si>
    <t>Excess of receipts over payments</t>
  </si>
  <si>
    <t xml:space="preserve">These accumulated funds are held in the following </t>
  </si>
  <si>
    <t>account at Unity Trust Bank</t>
  </si>
  <si>
    <t>Account Number 20387554</t>
  </si>
  <si>
    <t>Bank Statement total</t>
  </si>
  <si>
    <t>Total</t>
  </si>
  <si>
    <t>Signed……………………………….</t>
  </si>
  <si>
    <t>Responsible Financial Officer</t>
  </si>
  <si>
    <t xml:space="preserve">Date </t>
  </si>
  <si>
    <t>Chairman</t>
  </si>
  <si>
    <t>Internal Audit Check…...................</t>
  </si>
  <si>
    <t>Signed …....................................</t>
  </si>
  <si>
    <t>Reconciliation of Balances 2023 - 2024</t>
  </si>
  <si>
    <t>Horningsham Parish Council</t>
  </si>
  <si>
    <t>Date</t>
  </si>
  <si>
    <t>Minute No</t>
  </si>
  <si>
    <t>Receipt</t>
  </si>
  <si>
    <t>Precept</t>
  </si>
  <si>
    <t xml:space="preserve"> Grant</t>
  </si>
  <si>
    <t>Interest</t>
  </si>
  <si>
    <t>Bursary</t>
  </si>
  <si>
    <t xml:space="preserve">Prize </t>
  </si>
  <si>
    <t>Youth Club</t>
  </si>
  <si>
    <t>Donation</t>
  </si>
  <si>
    <t>Solo Play Ara Donation</t>
  </si>
  <si>
    <t>Insurance Repayment</t>
  </si>
  <si>
    <t>Contributions</t>
  </si>
  <si>
    <t>VAT Claim</t>
  </si>
  <si>
    <t>Running total</t>
  </si>
  <si>
    <t xml:space="preserve">sheet number </t>
  </si>
  <si>
    <t>Income 2023-2024</t>
  </si>
  <si>
    <t xml:space="preserve">Minute Number </t>
  </si>
  <si>
    <t>Document No</t>
  </si>
  <si>
    <t xml:space="preserve">Vat Number </t>
  </si>
  <si>
    <t>Description</t>
  </si>
  <si>
    <t>Clerks Salary LGA 1972 s111</t>
  </si>
  <si>
    <t>Travelling LGA 1972 s111</t>
  </si>
  <si>
    <t>Grounds Maintenance Public Health Act 1875</t>
  </si>
  <si>
    <t>Play Area Equipment Public Health Act 1875, s.164</t>
  </si>
  <si>
    <t>Bank Charges LGA 1972 s11</t>
  </si>
  <si>
    <t>Office Expenses LGA 1972 s111</t>
  </si>
  <si>
    <t>Advertising LGA 1972 s111</t>
  </si>
  <si>
    <t>Training LGA 1972 s111</t>
  </si>
  <si>
    <t>Conference LGA 1972 s111</t>
  </si>
  <si>
    <t>Hall Hire LGA 1972 s111</t>
  </si>
  <si>
    <t>Data Controller LGA 1972 s111</t>
  </si>
  <si>
    <t>Heat &amp; Light etc. LGA 1972 s111</t>
  </si>
  <si>
    <t>Internal Audit LGA 1972 s111</t>
  </si>
  <si>
    <t>External Audit LGA 1972 s111</t>
  </si>
  <si>
    <t>Election Expenses LGA 1972 s111</t>
  </si>
  <si>
    <t>Subscriptions LGA 1972 s111</t>
  </si>
  <si>
    <t>Insurance LGA 1972 s111</t>
  </si>
  <si>
    <t>General Power of Competence</t>
  </si>
  <si>
    <t>S137 spend £8.82 x 254 =£2240.28</t>
  </si>
  <si>
    <t>Public Health Act 1936 s234 defibrillator</t>
  </si>
  <si>
    <t>Equipment LGA 1972 s111</t>
  </si>
  <si>
    <t>Highways Act 1980, s.274A</t>
  </si>
  <si>
    <t xml:space="preserve">Litter Act 1983 ss 5.6 </t>
  </si>
  <si>
    <t>VAT</t>
  </si>
  <si>
    <t>Supporting Doc</t>
  </si>
  <si>
    <t xml:space="preserve"> Budget 2022-2023</t>
  </si>
  <si>
    <t xml:space="preserve">Actual to Date 2022/2023 </t>
  </si>
  <si>
    <t>Variance</t>
  </si>
  <si>
    <t>Expected Year End</t>
  </si>
  <si>
    <t xml:space="preserve">Variance </t>
  </si>
  <si>
    <t>Min Budget 2023 2024</t>
  </si>
  <si>
    <t>Mid Budget 2023-2024</t>
  </si>
  <si>
    <t>Max Budget 2023 2024</t>
  </si>
  <si>
    <t xml:space="preserve">Budget A </t>
  </si>
  <si>
    <t>Brought Forward</t>
  </si>
  <si>
    <t>ummary</t>
  </si>
  <si>
    <t>Grant</t>
  </si>
  <si>
    <t>Year</t>
  </si>
  <si>
    <t>Taxbase</t>
  </si>
  <si>
    <t>Difference in £ for Band D</t>
  </si>
  <si>
    <t>% change on last year for Band D</t>
  </si>
  <si>
    <t>£ for Band D</t>
  </si>
  <si>
    <t>VAT Repayment</t>
  </si>
  <si>
    <t>2022/23</t>
  </si>
  <si>
    <t>Community Land Fill/ Creys Trust Grant</t>
  </si>
  <si>
    <t>I would recommend the Council approach Community Landfill and Creys Trust for a grant towards the youth equipment costs</t>
  </si>
  <si>
    <t>2023/24</t>
  </si>
  <si>
    <t>Total Receipts</t>
  </si>
  <si>
    <t>To show the change across all Bands:</t>
  </si>
  <si>
    <t>Payments</t>
  </si>
  <si>
    <t>A</t>
  </si>
  <si>
    <t>B</t>
  </si>
  <si>
    <t>C</t>
  </si>
  <si>
    <t>D</t>
  </si>
  <si>
    <t>E</t>
  </si>
  <si>
    <t>F</t>
  </si>
  <si>
    <t>G</t>
  </si>
  <si>
    <t>H</t>
  </si>
  <si>
    <t>Clerks Wages</t>
  </si>
  <si>
    <t>Back Pay no pay increase had been announced at time of the budget production last year</t>
  </si>
  <si>
    <t>No increase advised to date for 2023/2024</t>
  </si>
  <si>
    <t>2019/20</t>
  </si>
  <si>
    <t>Travelling</t>
  </si>
  <si>
    <t>2020/21</t>
  </si>
  <si>
    <t>Total does not include Ragwort removal at present</t>
  </si>
  <si>
    <t>I have removed the Orchard trees £1000 but left the bulbs £330 Mundays lane?</t>
  </si>
  <si>
    <t>2021/22</t>
  </si>
  <si>
    <t xml:space="preserve">Office Expenses &amp; IT </t>
  </si>
  <si>
    <t>IT Upgrade new laptop etc</t>
  </si>
  <si>
    <t>Cloudy IT Monthly fees added this year</t>
  </si>
  <si>
    <t>Training</t>
  </si>
  <si>
    <t xml:space="preserve">Cost now split 3 ways </t>
  </si>
  <si>
    <t>Conferences</t>
  </si>
  <si>
    <t>Difference for each Band £</t>
  </si>
  <si>
    <t>Room Hire</t>
  </si>
  <si>
    <t>% difference for each Band</t>
  </si>
  <si>
    <t>Information Commissioner Data Protection</t>
  </si>
  <si>
    <t>Heating Lighting &amp; Electric</t>
  </si>
  <si>
    <t xml:space="preserve">Budget B </t>
  </si>
  <si>
    <t>External Audit</t>
  </si>
  <si>
    <t>Summary</t>
  </si>
  <si>
    <t>Internal Audit</t>
  </si>
  <si>
    <t>Subscription WALC/Community First ,  &amp; SLCC</t>
  </si>
  <si>
    <t>Insurance</t>
  </si>
  <si>
    <t xml:space="preserve">New Insurance Provider savings made </t>
  </si>
  <si>
    <t>Chairman's Allowance</t>
  </si>
  <si>
    <t>Jubilee support</t>
  </si>
  <si>
    <t>Council are no longer eligible for the Power of General Competence</t>
  </si>
  <si>
    <t>S137</t>
  </si>
  <si>
    <t>Coronation Community/Celebrations</t>
  </si>
  <si>
    <t xml:space="preserve">Capital Equipment </t>
  </si>
  <si>
    <t xml:space="preserve"> Defibrillator Capital build over 4 years.  bench seat and match funding towards Teenage Equipment Litter Bin</t>
  </si>
  <si>
    <t>Equipment Assets Maintenance  LGA 1972 s111</t>
  </si>
  <si>
    <t>Telephone box's refurbishment was not budgeted for</t>
  </si>
  <si>
    <t xml:space="preserve">Holly Bush Bus Stop refurbishment </t>
  </si>
  <si>
    <t>Highways Contributions Highways Act 1980</t>
  </si>
  <si>
    <t>No further Highways Improvements expected in 2023</t>
  </si>
  <si>
    <t xml:space="preserve">Equipment Play Area Maintenance </t>
  </si>
  <si>
    <t xml:space="preserve">Tennis Court Gate Change was not budgeted for </t>
  </si>
  <si>
    <t xml:space="preserve">Risk and Contingencies </t>
  </si>
  <si>
    <t>Advertising</t>
  </si>
  <si>
    <t>Election Expenses</t>
  </si>
  <si>
    <t>Litter pick</t>
  </si>
  <si>
    <t xml:space="preserve">Higher Spending VAT claimed back </t>
  </si>
  <si>
    <t>Budget C</t>
  </si>
  <si>
    <t>Bank Charges</t>
  </si>
  <si>
    <t>Total Payments</t>
  </si>
  <si>
    <t xml:space="preserve">Carry Over figure </t>
  </si>
  <si>
    <t>Total increase for the year by Inflation</t>
  </si>
  <si>
    <t>Break down for yearly and monthly cost per band D</t>
  </si>
  <si>
    <t>This is a total increase of £12.71 for the year or £1.27 pence a month for 10 months</t>
  </si>
  <si>
    <t>This is a total increase  of £19.64 for the year or £1.96 per month for 10 month</t>
  </si>
  <si>
    <t>This is a total increase  of £22.21 for the  year £2.22 a month for 10 months</t>
  </si>
  <si>
    <t xml:space="preserve">9% increase with inflation </t>
  </si>
  <si>
    <t xml:space="preserve">11% increase with inflation </t>
  </si>
  <si>
    <t xml:space="preserve">13% increase with inflation </t>
  </si>
  <si>
    <t>24.04.23</t>
  </si>
  <si>
    <t xml:space="preserve">Wiltshire Council </t>
  </si>
  <si>
    <t>10.05.23</t>
  </si>
  <si>
    <t>HMRC VAT Reclaim</t>
  </si>
  <si>
    <t>06.04.23</t>
  </si>
  <si>
    <t>Wages April 2023</t>
  </si>
  <si>
    <t xml:space="preserve">Rapide Stationary </t>
  </si>
  <si>
    <t>03.04.23</t>
  </si>
  <si>
    <t>Multi Card</t>
  </si>
  <si>
    <t>Raymac Signs,1 &amp; 1 IONUS, Amazon</t>
  </si>
  <si>
    <t xml:space="preserve">Halcyon Landscapes 1627 Feb 23 </t>
  </si>
  <si>
    <t>Cloudy IT INV-4159</t>
  </si>
  <si>
    <t>Wages May 2023</t>
  </si>
  <si>
    <t>HMRC Cumbernauld</t>
  </si>
  <si>
    <t xml:space="preserve">Halcyon Landscapes 1646 March 23 </t>
  </si>
  <si>
    <t>Heat &amp; Light  April 2023</t>
  </si>
  <si>
    <t>20.04.23</t>
  </si>
  <si>
    <t>Horningsham Village Hall Coronation Grant</t>
  </si>
  <si>
    <t>BHIB Councils Insurance</t>
  </si>
  <si>
    <t>Wiltshire Association of Local Councils Subscription</t>
  </si>
  <si>
    <t>Cloudy IT INV-4255</t>
  </si>
  <si>
    <t>Halcyon Landscapes 1668 April 23</t>
  </si>
  <si>
    <t>02.05.23</t>
  </si>
  <si>
    <t>1 &amp; 1 IONUS Bank Charges</t>
  </si>
  <si>
    <t>13.06.23</t>
  </si>
  <si>
    <t>Wages June 2023</t>
  </si>
  <si>
    <t>Wages July 2023</t>
  </si>
  <si>
    <t>Heat &amp; Light May 2023</t>
  </si>
  <si>
    <t>Heat &amp; Light June 2023</t>
  </si>
  <si>
    <t>Heat &amp; Light July 2023</t>
  </si>
  <si>
    <t>Auditing Solutions Ltd Internal Audit</t>
  </si>
  <si>
    <t>Cloudy IT INV-4699</t>
  </si>
  <si>
    <t>Halcyon Landscapes 1690 May 2023</t>
  </si>
  <si>
    <t>Budget 2023 2024</t>
  </si>
  <si>
    <t xml:space="preserve">Actual </t>
  </si>
  <si>
    <t>16.06.23</t>
  </si>
  <si>
    <t>30.06.23</t>
  </si>
  <si>
    <t>DD</t>
  </si>
  <si>
    <t>Bank Charges Unity Trust Bank</t>
  </si>
  <si>
    <t>24.07.23</t>
  </si>
  <si>
    <t>Cloudy IT Group INV-4812</t>
  </si>
  <si>
    <t>Wages August 2023</t>
  </si>
  <si>
    <t>Heat &amp; light August 2023</t>
  </si>
  <si>
    <t xml:space="preserve">Annual Parish Meeting refreshments </t>
  </si>
  <si>
    <t>Chairman's Allowance LGA 1972 ss 15(5) &amp; 1972 S145 (e)?</t>
  </si>
  <si>
    <t>Career Support Wiltshire</t>
  </si>
  <si>
    <t>04.07.23</t>
  </si>
  <si>
    <t>1 &amp; 1 IONUS Bank Charges Flying Flowers</t>
  </si>
  <si>
    <t>06.09.23</t>
  </si>
  <si>
    <t>Wages September 2023</t>
  </si>
  <si>
    <t>Heat &amp; Light September 2023</t>
  </si>
  <si>
    <t>HMRC Cumbemauld</t>
  </si>
  <si>
    <t>WH Smith Stationary Reimbursement</t>
  </si>
  <si>
    <t>Halcyon landscapes 1717 June 23</t>
  </si>
  <si>
    <t>Cloudy IT Group INV 5172</t>
  </si>
  <si>
    <t>Halcyon landscapes 1746 July 23</t>
  </si>
  <si>
    <t>Halcyon Landscapes 1763 August 23</t>
  </si>
  <si>
    <t xml:space="preserve">Multi Cad </t>
  </si>
  <si>
    <t>Cloudy IT Group INV 5284</t>
  </si>
  <si>
    <t>26.09.23</t>
  </si>
  <si>
    <t>18.09.23</t>
  </si>
  <si>
    <t>22/322</t>
  </si>
  <si>
    <t>23/053</t>
  </si>
  <si>
    <t>23/094</t>
  </si>
  <si>
    <t>Road Signs £412.50 move budget from here to Highways Contributions Budget line</t>
  </si>
  <si>
    <t>HMRC Vat reclaim</t>
  </si>
  <si>
    <t>04.10.23</t>
  </si>
  <si>
    <t>Wages October 2023</t>
  </si>
  <si>
    <t>Cloudy IT Group INV 5445</t>
  </si>
  <si>
    <t>Halcyon landscapes 1791 Sept 23</t>
  </si>
  <si>
    <t>02.10.23</t>
  </si>
  <si>
    <t>Multi card</t>
  </si>
  <si>
    <t>23.10.23</t>
  </si>
  <si>
    <t>Society of Local Councils Membership Fee</t>
  </si>
  <si>
    <t>PKF Littlejohn External Audit</t>
  </si>
  <si>
    <t xml:space="preserve">Wages November 23 </t>
  </si>
  <si>
    <t>26.10.23</t>
  </si>
  <si>
    <t>Fudge Trust Grant Basket Ball Hoop</t>
  </si>
  <si>
    <t>24.11.23</t>
  </si>
  <si>
    <t>Halcyon Landscapes 1818 October 23</t>
  </si>
  <si>
    <t>Heat &amp; Light November 2023</t>
  </si>
  <si>
    <t>Cloudy IT INV 02276</t>
  </si>
  <si>
    <t>30.10.23</t>
  </si>
  <si>
    <t>IONUS 06.11.23 06.12.23</t>
  </si>
  <si>
    <t xml:space="preserve">J Parker Bulbs </t>
  </si>
  <si>
    <t>12.12.23</t>
  </si>
  <si>
    <t>Wages December 2023</t>
  </si>
  <si>
    <t xml:space="preserve">Heat &amp; Light etc October </t>
  </si>
  <si>
    <t xml:space="preserve">Heat &amp; Light etc December </t>
  </si>
  <si>
    <t>Rapide Stationary Printer Ink &amp; Paper</t>
  </si>
  <si>
    <t xml:space="preserve">Halcyon Landscapes 1843 Nov 23 </t>
  </si>
  <si>
    <t>ROSPA Play safety 74910</t>
  </si>
  <si>
    <t>SLCC Enterprises Practioners Conference Feb 24</t>
  </si>
  <si>
    <t>Geosphere Parish Online</t>
  </si>
  <si>
    <t>Mr M  Simpson Travel Claim Salt Grit Collection</t>
  </si>
  <si>
    <t>Society of local Council Clerks Membership</t>
  </si>
  <si>
    <t>Cloudy IT INV 02416</t>
  </si>
  <si>
    <t xml:space="preserve">The spend is still within the S137 limit </t>
  </si>
  <si>
    <t xml:space="preserve"> Budget 2023-2024</t>
  </si>
  <si>
    <t xml:space="preserve">Actual to Date 2023/2024 </t>
  </si>
  <si>
    <t xml:space="preserve">Back Pay additional £324.47 £1.04 per hour </t>
  </si>
  <si>
    <t xml:space="preserve">Rights of Way Improvements </t>
  </si>
  <si>
    <t>Highways Contributions  Highways Act 1980</t>
  </si>
  <si>
    <t xml:space="preserve"> Defibrillator Capital £450.00 build over 4 years  Bench seat £379.37 Remembrance signage £128.00  </t>
  </si>
  <si>
    <t>Roundels outside the village hall. No further Highways Improvements expected in 2024</t>
  </si>
  <si>
    <t>Road Traffic Regulation Act 1984 Section 72</t>
  </si>
  <si>
    <t>2024 2025</t>
  </si>
  <si>
    <t>Council is not eligible for the Power of General Competence</t>
  </si>
  <si>
    <t>Agreed budget funding rights of way alterations and improvements</t>
  </si>
  <si>
    <t xml:space="preserve">New Councillor training courses </t>
  </si>
  <si>
    <t>Set fee must have a licence</t>
  </si>
  <si>
    <t xml:space="preserve">2024 2025 All items </t>
  </si>
  <si>
    <t>Speed Indicator Device</t>
  </si>
  <si>
    <t>Bench Seat</t>
  </si>
  <si>
    <t>Bulbs</t>
  </si>
  <si>
    <t>Tennis Court lining</t>
  </si>
  <si>
    <t>Grants:</t>
  </si>
  <si>
    <t>Village Hall  £1500.00</t>
  </si>
  <si>
    <t xml:space="preserve">Litter Pick Bags </t>
  </si>
  <si>
    <t xml:space="preserve"> Inflation </t>
  </si>
  <si>
    <t>Clerk &amp; Councillors Activities</t>
  </si>
  <si>
    <t>Small figure if flowers  Annual Parish meeting refreshments etc</t>
  </si>
  <si>
    <t xml:space="preserve">Capital Equipment  Bench Seat Remembrance signs </t>
  </si>
  <si>
    <t xml:space="preserve">2024 2025 </t>
  </si>
  <si>
    <t>Projects Included:</t>
  </si>
  <si>
    <t xml:space="preserve">This is required as the Parish Council will be charged for elections they have sent me estimates of £4752.91 uncontested £370.65 £2500.00 doesn’t cover it all reserves would have to be pulled upon </t>
  </si>
  <si>
    <t xml:space="preserve">Basket Ball Project </t>
  </si>
  <si>
    <t xml:space="preserve">Speed Indicator Device Reserve </t>
  </si>
  <si>
    <t>Bus Stop</t>
  </si>
  <si>
    <t xml:space="preserve">SID  £2189.99 Capital could be build up over the next two </t>
  </si>
  <si>
    <t xml:space="preserve"> New contract and £300 for another tranche of bulb planting </t>
  </si>
  <si>
    <t>Rights of Way</t>
  </si>
  <si>
    <t xml:space="preserve">£9.93 x 212 electors = £2105.00 Village Hall applying for £1500 for grounds.  Thoughts re possible D Day Celebrations or other events not included if all the grant is gifted to the Village Hall </t>
  </si>
  <si>
    <t>Part of the Clerks contact to attend. Clerk does share to bring a reduction of the cost</t>
  </si>
  <si>
    <t xml:space="preserve">This should be a quarter of the precept, this is a slight increase on last years figure to try to keep the precept request down </t>
  </si>
  <si>
    <t>Vat in and out negative impact as Vat reclaimed</t>
  </si>
  <si>
    <t>Remembrance Day Signage</t>
  </si>
  <si>
    <t xml:space="preserve">Scale point added tentively as appraisal was positive </t>
  </si>
  <si>
    <t>Hall Hire £32.20 + an additional Heating charge of £8.00 per meeting to be implemented allowed for 12 meetings so planning is covered if called</t>
  </si>
  <si>
    <t xml:space="preserve">Bus Stop </t>
  </si>
  <si>
    <t>Noticeboard repairs</t>
  </si>
  <si>
    <t>This project has 90% the funding in place</t>
  </si>
  <si>
    <t>Chapel finger post repair</t>
  </si>
  <si>
    <t xml:space="preserve">Teenage Equipment £5500.00 Tennis Court lining £450.00 ( £1569.00 PC £1074.00 Fudge Trust £1500.00 Community landfill, WC £150.00) </t>
  </si>
  <si>
    <t>This is a total increase  of £78.27 for the year or £7.82   per month for 10 month</t>
  </si>
  <si>
    <t>This is a total increase  of £57.40 for the year or £5.74  per month for 10 month</t>
  </si>
  <si>
    <t>This is a total increase  of £53.96 for the  year £5.40 a month for 10 months</t>
  </si>
  <si>
    <t>This is a total increase  of £38.57 for the  year £3.86 a month for 10 months</t>
  </si>
  <si>
    <t>Rights of Way  use reserves poss.</t>
  </si>
  <si>
    <t xml:space="preserve">Community Landfill Trust Grant to come in and WC £150.00 </t>
  </si>
  <si>
    <t>Holly Bush Bus Stop Refurbishment £5381.67 and Assets Maint-  Noticeboard £384.03   &amp; Chapel Post refit  £126.30</t>
  </si>
  <si>
    <t>18.12.23</t>
  </si>
  <si>
    <t>31.12.23</t>
  </si>
  <si>
    <t>This is a total increase of £58.51  for the year or £5.85 pence a month for 10 months</t>
  </si>
  <si>
    <t>12.01.24</t>
  </si>
  <si>
    <t>Halcyon Landscapes 1863 Dec 23</t>
  </si>
  <si>
    <t>Cloudy IT INV 02571</t>
  </si>
  <si>
    <t>18.01.24</t>
  </si>
  <si>
    <t xml:space="preserve">IONUS Amazon Fairy Lights Monthly fee </t>
  </si>
  <si>
    <t>12.02.24</t>
  </si>
  <si>
    <t>Cloudy IT Inv -D-02737</t>
  </si>
  <si>
    <t>Halcyon Landscapes 1883 Jan 24</t>
  </si>
  <si>
    <t>31.01.24</t>
  </si>
  <si>
    <t>11.01.24</t>
  </si>
  <si>
    <t xml:space="preserve">Refund </t>
  </si>
  <si>
    <t>16.02.24</t>
  </si>
  <si>
    <t xml:space="preserve">Wiltshire Council Warminster Area Board Grant </t>
  </si>
  <si>
    <t>23/138</t>
  </si>
  <si>
    <t>23/183</t>
  </si>
  <si>
    <t>23/220</t>
  </si>
  <si>
    <t>23/214</t>
  </si>
  <si>
    <t>23/216</t>
  </si>
  <si>
    <t>23/183 23/087</t>
  </si>
  <si>
    <t>23/117</t>
  </si>
  <si>
    <t>23/129</t>
  </si>
  <si>
    <t>23/126</t>
  </si>
  <si>
    <t>29.02.24</t>
  </si>
  <si>
    <t>23/261</t>
  </si>
  <si>
    <t>23/260</t>
  </si>
  <si>
    <t xml:space="preserve">Information Commissioners Office  Data Registration </t>
  </si>
  <si>
    <t xml:space="preserve">Wages January 2024 (including back pay) </t>
  </si>
  <si>
    <t>Heat &amp; Light January 2024</t>
  </si>
  <si>
    <t xml:space="preserve">Horningsham Village Hall  Hire </t>
  </si>
  <si>
    <t xml:space="preserve">Wages 12th February 2024 </t>
  </si>
  <si>
    <t>IONUS &amp; Card Monthly Fee</t>
  </si>
  <si>
    <t xml:space="preserve">HMRC VAT Reclaim </t>
  </si>
  <si>
    <t xml:space="preserve">SLCC Enterprises Managing your Cyber Security Webinar </t>
  </si>
  <si>
    <t>NALC Local Councils Award Scheme Registration Fee</t>
  </si>
  <si>
    <t>Screwfix Post Crete Christmas Tree</t>
  </si>
  <si>
    <t>Councillor Matt Simpson Travelling Reimbursement Christmas Tree</t>
  </si>
  <si>
    <t xml:space="preserve">Unity Trust Bank Charges </t>
  </si>
  <si>
    <t>Multi Card Charges</t>
  </si>
  <si>
    <t>The Poppy Shop Wreath Remembrance Day</t>
  </si>
  <si>
    <t>Councillor Matt Simpson Travel to Resilience Forum Training</t>
  </si>
  <si>
    <t>Postage R eimburse to Clerk</t>
  </si>
  <si>
    <t>12.03.24</t>
  </si>
  <si>
    <t>Wages 12th March 2024</t>
  </si>
  <si>
    <t>Cloudy IT INV-D-02995</t>
  </si>
  <si>
    <t xml:space="preserve">Halcyon Grounds Maintence 104 Feb 24 </t>
  </si>
  <si>
    <t xml:space="preserve">Postage Reinbursment </t>
  </si>
  <si>
    <t xml:space="preserve">Heat &amp; Light Feb &amp; March </t>
  </si>
  <si>
    <t>Hills Waste Grant Match Funding Community Landfill</t>
  </si>
  <si>
    <t>Luc Mole Chapel Sign Post Refurbishment</t>
  </si>
  <si>
    <t>SLCC Refund  Membership Fee 247089</t>
  </si>
  <si>
    <t>23/090</t>
  </si>
  <si>
    <t>23/128</t>
  </si>
  <si>
    <t>23/212</t>
  </si>
  <si>
    <t>IONUS Multi Card Monlty Fee</t>
  </si>
  <si>
    <t>28.03.24</t>
  </si>
  <si>
    <t>Luc Mole Noticeboard refurbishment</t>
  </si>
  <si>
    <t>31.03.24</t>
  </si>
  <si>
    <t>SRD Portable Pat Testing</t>
  </si>
  <si>
    <t xml:space="preserve">Back Pay Award </t>
  </si>
  <si>
    <t>30th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</si>
</sst>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6" tint="-0.49998474074526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rgb="FF52397A"/>
      <name val="Arial"/>
      <family val="2"/>
    </font>
    <font>
      <b/>
      <sz val="8"/>
      <color rgb="FFFFFFFF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2397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B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2B9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52397A"/>
      </right>
      <top/>
      <bottom/>
      <diagonal/>
    </border>
    <border>
      <left/>
      <right style="medium">
        <color rgb="FF52397A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2">
    <xf numFmtId="0" fontId="0" fillId="0" borderId="0" xfId="0"/>
    <xf numFmtId="44" fontId="1" fillId="0" borderId="0" xfId="0" applyNumberFormat="1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44" fontId="1" fillId="0" borderId="0" xfId="0" applyNumberFormat="1" applyFont="1"/>
    <xf numFmtId="0" fontId="2" fillId="0" borderId="0" xfId="0" applyFont="1"/>
    <xf numFmtId="0" fontId="0" fillId="2" borderId="1" xfId="0" applyFill="1" applyBorder="1" applyAlignment="1">
      <alignment textRotation="45"/>
    </xf>
    <xf numFmtId="0" fontId="0" fillId="2" borderId="2" xfId="0" applyFill="1" applyBorder="1" applyAlignment="1">
      <alignment textRotation="45"/>
    </xf>
    <xf numFmtId="0" fontId="0" fillId="2" borderId="0" xfId="0" applyFill="1" applyAlignment="1">
      <alignment textRotation="45"/>
    </xf>
    <xf numFmtId="0" fontId="3" fillId="2" borderId="0" xfId="0" applyFont="1" applyFill="1" applyAlignment="1">
      <alignment textRotation="45"/>
    </xf>
    <xf numFmtId="0" fontId="3" fillId="2" borderId="0" xfId="0" applyFont="1" applyFill="1" applyAlignment="1">
      <alignment textRotation="45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vertical="top"/>
    </xf>
    <xf numFmtId="4" fontId="1" fillId="4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4" fontId="1" fillId="5" borderId="1" xfId="0" applyNumberFormat="1" applyFont="1" applyFill="1" applyBorder="1" applyAlignment="1">
      <alignment vertical="top"/>
    </xf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Alignment="1">
      <alignment wrapText="1"/>
    </xf>
    <xf numFmtId="0" fontId="8" fillId="0" borderId="0" xfId="0" applyFont="1" applyAlignment="1">
      <alignment vertical="center" wrapText="1"/>
    </xf>
    <xf numFmtId="0" fontId="9" fillId="6" borderId="0" xfId="0" applyFont="1" applyFill="1" applyAlignment="1">
      <alignment horizontal="center" vertical="top" wrapText="1"/>
    </xf>
    <xf numFmtId="4" fontId="1" fillId="7" borderId="1" xfId="0" applyNumberFormat="1" applyFont="1" applyFill="1" applyBorder="1" applyAlignment="1">
      <alignment vertical="top"/>
    </xf>
    <xf numFmtId="4" fontId="10" fillId="3" borderId="1" xfId="0" applyNumberFormat="1" applyFont="1" applyFill="1" applyBorder="1" applyAlignment="1">
      <alignment vertical="top"/>
    </xf>
    <xf numFmtId="0" fontId="11" fillId="8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right" vertical="center" wrapText="1"/>
    </xf>
    <xf numFmtId="8" fontId="11" fillId="8" borderId="3" xfId="0" applyNumberFormat="1" applyFont="1" applyFill="1" applyBorder="1" applyAlignment="1">
      <alignment horizontal="righ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right" vertical="center" wrapText="1"/>
    </xf>
    <xf numFmtId="8" fontId="11" fillId="9" borderId="4" xfId="0" applyNumberFormat="1" applyFont="1" applyFill="1" applyBorder="1" applyAlignment="1">
      <alignment horizontal="right" vertical="center" wrapText="1"/>
    </xf>
    <xf numFmtId="10" fontId="11" fillId="9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vertical="top"/>
    </xf>
    <xf numFmtId="4" fontId="1" fillId="10" borderId="1" xfId="0" applyNumberFormat="1" applyFont="1" applyFill="1" applyBorder="1" applyAlignment="1">
      <alignment vertical="top"/>
    </xf>
    <xf numFmtId="4" fontId="7" fillId="0" borderId="1" xfId="0" applyNumberFormat="1" applyFont="1" applyBorder="1" applyAlignment="1">
      <alignment vertical="top" wrapText="1"/>
    </xf>
    <xf numFmtId="0" fontId="11" fillId="9" borderId="3" xfId="0" applyFont="1" applyFill="1" applyBorder="1" applyAlignment="1">
      <alignment horizontal="left" vertical="center" wrapText="1"/>
    </xf>
    <xf numFmtId="8" fontId="11" fillId="9" borderId="3" xfId="0" applyNumberFormat="1" applyFont="1" applyFill="1" applyBorder="1" applyAlignment="1">
      <alignment horizontal="right" vertical="center" wrapText="1"/>
    </xf>
    <xf numFmtId="8" fontId="11" fillId="11" borderId="3" xfId="0" applyNumberFormat="1" applyFont="1" applyFill="1" applyBorder="1" applyAlignment="1">
      <alignment horizontal="right" vertical="center" wrapText="1"/>
    </xf>
    <xf numFmtId="4" fontId="10" fillId="5" borderId="1" xfId="0" applyNumberFormat="1" applyFont="1" applyFill="1" applyBorder="1" applyAlignment="1">
      <alignment vertical="top"/>
    </xf>
    <xf numFmtId="10" fontId="11" fillId="11" borderId="4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10" fontId="4" fillId="2" borderId="1" xfId="0" applyNumberFormat="1" applyFont="1" applyFill="1" applyBorder="1" applyAlignment="1">
      <alignment vertical="top"/>
    </xf>
    <xf numFmtId="10" fontId="4" fillId="3" borderId="1" xfId="0" applyNumberFormat="1" applyFont="1" applyFill="1" applyBorder="1" applyAlignment="1">
      <alignment vertical="top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vertical="top"/>
    </xf>
    <xf numFmtId="10" fontId="4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8" borderId="3" xfId="0" applyFont="1" applyFill="1" applyBorder="1" applyAlignment="1">
      <alignment horizontal="left" vertical="center" wrapText="1"/>
    </xf>
    <xf numFmtId="0" fontId="14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44" fontId="0" fillId="0" borderId="0" xfId="0" applyNumberFormat="1"/>
    <xf numFmtId="0" fontId="3" fillId="0" borderId="0" xfId="0" applyFont="1"/>
    <xf numFmtId="164" fontId="1" fillId="0" borderId="0" xfId="0" applyNumberFormat="1" applyFont="1"/>
    <xf numFmtId="4" fontId="1" fillId="2" borderId="5" xfId="0" applyNumberFormat="1" applyFont="1" applyFill="1" applyBorder="1" applyAlignment="1">
      <alignment vertical="top"/>
    </xf>
    <xf numFmtId="0" fontId="4" fillId="0" borderId="1" xfId="0" applyFont="1" applyBorder="1"/>
    <xf numFmtId="4" fontId="1" fillId="0" borderId="1" xfId="0" applyNumberFormat="1" applyFont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44" fontId="1" fillId="3" borderId="1" xfId="0" applyNumberFormat="1" applyFont="1" applyFill="1" applyBorder="1"/>
    <xf numFmtId="4" fontId="1" fillId="5" borderId="1" xfId="0" applyNumberFormat="1" applyFont="1" applyFill="1" applyBorder="1"/>
    <xf numFmtId="0" fontId="1" fillId="0" borderId="1" xfId="0" applyFont="1" applyBorder="1"/>
    <xf numFmtId="44" fontId="1" fillId="12" borderId="1" xfId="0" applyNumberFormat="1" applyFont="1" applyFill="1" applyBorder="1"/>
    <xf numFmtId="17" fontId="4" fillId="0" borderId="0" xfId="0" applyNumberFormat="1" applyFont="1"/>
    <xf numFmtId="0" fontId="4" fillId="2" borderId="0" xfId="0" applyFont="1" applyFill="1"/>
    <xf numFmtId="44" fontId="10" fillId="3" borderId="0" xfId="0" applyNumberFormat="1" applyFont="1" applyFill="1"/>
    <xf numFmtId="8" fontId="0" fillId="0" borderId="0" xfId="0" applyNumberFormat="1"/>
    <xf numFmtId="44" fontId="10" fillId="7" borderId="1" xfId="0" applyNumberFormat="1" applyFont="1" applyFill="1" applyBorder="1"/>
    <xf numFmtId="4" fontId="10" fillId="7" borderId="1" xfId="0" applyNumberFormat="1" applyFont="1" applyFill="1" applyBorder="1"/>
    <xf numFmtId="0" fontId="1" fillId="2" borderId="1" xfId="0" applyFont="1" applyFill="1" applyBorder="1" applyAlignment="1">
      <alignment vertical="top" wrapText="1"/>
    </xf>
    <xf numFmtId="0" fontId="3" fillId="7" borderId="0" xfId="0" applyFont="1" applyFill="1" applyAlignment="1">
      <alignment wrapText="1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vertical="center"/>
    </xf>
    <xf numFmtId="0" fontId="3" fillId="7" borderId="0" xfId="0" applyFont="1" applyFill="1" applyAlignment="1">
      <alignment vertical="center" wrapText="1"/>
    </xf>
    <xf numFmtId="0" fontId="12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0" fontId="16" fillId="2" borderId="0" xfId="1" applyFont="1" applyFill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2" fillId="3" borderId="1" xfId="0" applyFont="1" applyFill="1" applyBorder="1" applyAlignment="1">
      <alignment vertical="top" wrapText="1"/>
    </xf>
    <xf numFmtId="0" fontId="13" fillId="8" borderId="3" xfId="0" applyFont="1" applyFill="1" applyBorder="1" applyAlignment="1">
      <alignment horizontal="left" vertical="top" wrapText="1"/>
    </xf>
    <xf numFmtId="10" fontId="14" fillId="0" borderId="0" xfId="0" applyNumberFormat="1" applyFont="1" applyAlignment="1">
      <alignment vertical="top"/>
    </xf>
    <xf numFmtId="0" fontId="0" fillId="0" borderId="0" xfId="0" applyAlignment="1">
      <alignment vertical="top" wrapText="1"/>
    </xf>
    <xf numFmtId="0" fontId="17" fillId="0" borderId="0" xfId="0" applyFont="1" applyAlignment="1">
      <alignment vertical="top"/>
    </xf>
    <xf numFmtId="4" fontId="1" fillId="13" borderId="1" xfId="0" applyNumberFormat="1" applyFont="1" applyFill="1" applyBorder="1" applyAlignment="1">
      <alignment vertical="top"/>
    </xf>
    <xf numFmtId="10" fontId="14" fillId="7" borderId="0" xfId="0" applyNumberFormat="1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0" fillId="7" borderId="0" xfId="0" applyFill="1" applyAlignment="1">
      <alignment vertical="top"/>
    </xf>
    <xf numFmtId="4" fontId="1" fillId="7" borderId="1" xfId="0" applyNumberFormat="1" applyFont="1" applyFill="1" applyBorder="1"/>
    <xf numFmtId="4" fontId="1" fillId="0" borderId="0" xfId="0" applyNumberFormat="1" applyFont="1"/>
    <xf numFmtId="0" fontId="3" fillId="7" borderId="0" xfId="0" applyFont="1" applyFill="1"/>
    <xf numFmtId="0" fontId="9" fillId="6" borderId="0" xfId="0" applyFont="1" applyFill="1" applyAlignment="1">
      <alignment horizontal="left" vertical="top" wrapText="1"/>
    </xf>
    <xf numFmtId="0" fontId="9" fillId="6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h/Documents/Horningsham%20Parish%20Council/Accounts%202019%202020/Precept%20Budget%20Second%20Draft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Income"/>
      <sheetName val="Expence"/>
      <sheetName val="Last Years uncashed payments "/>
      <sheetName val="Budget Comparison"/>
      <sheetName val="Budget "/>
    </sheetNames>
    <sheetDataSet>
      <sheetData sheetId="0"/>
      <sheetData sheetId="1"/>
      <sheetData sheetId="2">
        <row r="49">
          <cell r="O49"/>
          <cell r="S49"/>
        </row>
      </sheetData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legislation.gov.uk/ukpga/1984/27/section/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workbookViewId="0">
      <selection sqref="A1:G27"/>
    </sheetView>
  </sheetViews>
  <sheetFormatPr defaultRowHeight="14.4" x14ac:dyDescent="0.3"/>
  <cols>
    <col min="1" max="1" width="24.109375" customWidth="1"/>
    <col min="6" max="6" width="18.21875" customWidth="1"/>
    <col min="7" max="7" width="28.88671875" customWidth="1"/>
  </cols>
  <sheetData>
    <row r="1" spans="1:7" ht="15.6" x14ac:dyDescent="0.3">
      <c r="A1" s="12" t="s">
        <v>19</v>
      </c>
      <c r="B1" s="2"/>
      <c r="C1" s="2"/>
      <c r="D1" s="2"/>
      <c r="E1" s="2"/>
      <c r="F1" s="2"/>
      <c r="G1" s="2"/>
    </row>
    <row r="2" spans="1:7" ht="15.6" x14ac:dyDescent="0.3">
      <c r="A2" s="12" t="s">
        <v>0</v>
      </c>
      <c r="B2" s="12"/>
      <c r="C2" s="12"/>
      <c r="D2" s="12"/>
      <c r="E2" s="12"/>
      <c r="F2" s="12"/>
      <c r="G2" s="12"/>
    </row>
    <row r="3" spans="1:7" ht="15.6" x14ac:dyDescent="0.3">
      <c r="A3" s="74" t="s">
        <v>1</v>
      </c>
      <c r="B3" s="12"/>
      <c r="C3" s="12"/>
      <c r="D3" s="12"/>
      <c r="E3" s="12"/>
      <c r="F3" s="2"/>
      <c r="G3" s="12" t="s">
        <v>371</v>
      </c>
    </row>
    <row r="4" spans="1:7" ht="15.6" x14ac:dyDescent="0.3">
      <c r="A4" s="4">
        <v>21643.14</v>
      </c>
      <c r="B4" s="75" t="s">
        <v>2</v>
      </c>
      <c r="C4" s="75"/>
      <c r="D4" s="75"/>
      <c r="E4" s="75"/>
      <c r="F4" s="75"/>
      <c r="G4" s="4">
        <v>13430.65</v>
      </c>
    </row>
    <row r="5" spans="1:7" ht="15.6" x14ac:dyDescent="0.3">
      <c r="A5" s="4">
        <v>20507.099999999999</v>
      </c>
      <c r="B5" s="75" t="s">
        <v>3</v>
      </c>
      <c r="C5" s="75"/>
      <c r="D5" s="75"/>
      <c r="E5" s="75"/>
      <c r="F5" s="75"/>
      <c r="G5" s="4">
        <f>Income!P12</f>
        <v>25620.42</v>
      </c>
    </row>
    <row r="6" spans="1:7" ht="15.6" x14ac:dyDescent="0.3">
      <c r="A6" s="4">
        <v>42150.239999999998</v>
      </c>
      <c r="B6" s="75" t="s">
        <v>4</v>
      </c>
      <c r="C6" s="75"/>
      <c r="D6" s="75"/>
      <c r="E6" s="75"/>
      <c r="F6" s="75"/>
      <c r="G6" s="4">
        <f>SUM(G4:G5)</f>
        <v>39051.07</v>
      </c>
    </row>
    <row r="7" spans="1:7" ht="15.6" x14ac:dyDescent="0.3">
      <c r="A7" s="4">
        <v>28719.59</v>
      </c>
      <c r="B7" s="75" t="s">
        <v>5</v>
      </c>
      <c r="C7" s="75"/>
      <c r="D7" s="75"/>
      <c r="E7" s="75"/>
      <c r="F7" s="75"/>
      <c r="G7" s="4">
        <f>'Expence '!AE105</f>
        <v>25040.929999999993</v>
      </c>
    </row>
    <row r="8" spans="1:7" ht="15.6" x14ac:dyDescent="0.3">
      <c r="A8" s="4">
        <v>13430.65</v>
      </c>
      <c r="B8" s="75" t="s">
        <v>6</v>
      </c>
      <c r="C8" s="75"/>
      <c r="D8" s="75"/>
      <c r="E8" s="75"/>
      <c r="F8" s="75"/>
      <c r="G8" s="4">
        <f>SUM(G6-G7)</f>
        <v>14010.140000000007</v>
      </c>
    </row>
    <row r="9" spans="1:7" ht="15.6" x14ac:dyDescent="0.3">
      <c r="A9" s="4"/>
      <c r="B9" s="75" t="s">
        <v>7</v>
      </c>
      <c r="C9" s="75"/>
      <c r="D9" s="75"/>
      <c r="E9" s="75"/>
      <c r="F9" s="75"/>
      <c r="G9" s="4"/>
    </row>
    <row r="10" spans="1:7" ht="15.6" x14ac:dyDescent="0.3">
      <c r="A10" s="4"/>
      <c r="B10" s="75" t="s">
        <v>8</v>
      </c>
      <c r="C10" s="75"/>
      <c r="D10" s="75"/>
      <c r="E10" s="75"/>
      <c r="F10" s="75"/>
      <c r="G10" s="4"/>
    </row>
    <row r="11" spans="1:7" ht="15.6" x14ac:dyDescent="0.3">
      <c r="A11" s="4"/>
      <c r="B11" s="75" t="s">
        <v>9</v>
      </c>
      <c r="C11" s="75"/>
      <c r="D11" s="75"/>
      <c r="E11" s="75"/>
      <c r="F11" s="75"/>
      <c r="G11" s="4"/>
    </row>
    <row r="12" spans="1:7" ht="15.6" x14ac:dyDescent="0.3">
      <c r="A12" s="4"/>
      <c r="B12" s="75" t="s">
        <v>10</v>
      </c>
      <c r="C12" s="75"/>
      <c r="D12" s="75"/>
      <c r="E12" s="75"/>
      <c r="F12" s="75"/>
      <c r="G12" s="4">
        <v>14010.14</v>
      </c>
    </row>
    <row r="13" spans="1:7" ht="15.6" x14ac:dyDescent="0.3">
      <c r="A13" s="4"/>
      <c r="B13" s="75" t="s">
        <v>11</v>
      </c>
      <c r="C13" s="75"/>
      <c r="D13" s="75"/>
      <c r="E13" s="75"/>
      <c r="F13" s="75"/>
      <c r="G13" s="4"/>
    </row>
    <row r="14" spans="1:7" ht="15.6" x14ac:dyDescent="0.3">
      <c r="A14" s="64">
        <v>13430.65</v>
      </c>
      <c r="B14" s="75" t="s">
        <v>12</v>
      </c>
      <c r="C14" s="75"/>
      <c r="D14" s="75"/>
      <c r="E14" s="75"/>
      <c r="F14" s="75"/>
      <c r="G14" s="76">
        <f>SUM(G8-G12)</f>
        <v>7.2759576141834259E-12</v>
      </c>
    </row>
    <row r="15" spans="1:7" ht="15.6" x14ac:dyDescent="0.3">
      <c r="A15" s="2" t="s">
        <v>13</v>
      </c>
      <c r="B15" s="2"/>
      <c r="C15" s="2"/>
      <c r="D15" s="2"/>
      <c r="E15" s="2"/>
      <c r="F15" s="1"/>
      <c r="G15" s="4"/>
    </row>
    <row r="16" spans="1:7" ht="15.6" x14ac:dyDescent="0.3">
      <c r="A16" s="2" t="s">
        <v>14</v>
      </c>
      <c r="B16" s="2"/>
      <c r="C16" s="2"/>
      <c r="D16" s="2"/>
      <c r="E16" s="2"/>
      <c r="F16" s="3"/>
      <c r="G16" s="4"/>
    </row>
    <row r="17" spans="1:7" ht="15.6" x14ac:dyDescent="0.3">
      <c r="A17" s="2" t="s">
        <v>15</v>
      </c>
      <c r="B17" s="2"/>
      <c r="C17" s="2"/>
      <c r="D17" s="2"/>
      <c r="E17" s="2"/>
      <c r="F17" s="2"/>
      <c r="G17" s="108"/>
    </row>
    <row r="18" spans="1:7" ht="15.6" x14ac:dyDescent="0.3">
      <c r="A18" s="2" t="s">
        <v>13</v>
      </c>
      <c r="B18" s="2"/>
      <c r="C18" s="2"/>
      <c r="D18" s="2"/>
      <c r="E18" s="2"/>
      <c r="F18" s="2"/>
      <c r="G18" s="108"/>
    </row>
    <row r="19" spans="1:7" ht="15.6" x14ac:dyDescent="0.3">
      <c r="A19" s="2" t="s">
        <v>16</v>
      </c>
      <c r="B19" s="2"/>
      <c r="C19" s="2"/>
      <c r="D19" s="2"/>
      <c r="E19" s="2"/>
      <c r="F19" s="2"/>
      <c r="G19" s="108"/>
    </row>
    <row r="20" spans="1:7" ht="15.6" x14ac:dyDescent="0.3">
      <c r="A20" s="2" t="s">
        <v>15</v>
      </c>
      <c r="B20" s="2"/>
      <c r="C20" s="2"/>
      <c r="D20" s="2"/>
      <c r="E20" s="2"/>
      <c r="F20" s="2"/>
      <c r="G20" s="108"/>
    </row>
    <row r="21" spans="1:7" ht="15.6" x14ac:dyDescent="0.3">
      <c r="A21" s="2" t="s">
        <v>17</v>
      </c>
      <c r="B21" s="2"/>
      <c r="C21" s="2"/>
      <c r="D21" s="2"/>
      <c r="E21" s="2"/>
      <c r="F21" s="2"/>
      <c r="G21" s="2"/>
    </row>
    <row r="22" spans="1:7" ht="15.6" x14ac:dyDescent="0.3">
      <c r="A22" s="2" t="s">
        <v>18</v>
      </c>
      <c r="B22" s="2"/>
      <c r="C22" s="2"/>
      <c r="D22" s="2"/>
      <c r="E22" s="2"/>
      <c r="F22" s="2"/>
      <c r="G22" s="2"/>
    </row>
  </sheetData>
  <pageMargins left="0.25" right="0.25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6"/>
  <sheetViews>
    <sheetView workbookViewId="0">
      <selection sqref="A1:T12"/>
    </sheetView>
  </sheetViews>
  <sheetFormatPr defaultRowHeight="14.4" x14ac:dyDescent="0.3"/>
  <cols>
    <col min="3" max="3" width="32.44140625" customWidth="1"/>
    <col min="4" max="4" width="10" bestFit="1" customWidth="1"/>
    <col min="15" max="15" width="9" bestFit="1" customWidth="1"/>
    <col min="16" max="17" width="10" bestFit="1" customWidth="1"/>
  </cols>
  <sheetData>
    <row r="1" spans="1:19" ht="15.6" x14ac:dyDescent="0.3">
      <c r="A1" s="5" t="s">
        <v>20</v>
      </c>
      <c r="B1" s="5"/>
      <c r="C1" s="5"/>
      <c r="D1" s="5"/>
      <c r="E1" s="5"/>
    </row>
    <row r="2" spans="1:19" ht="15.6" x14ac:dyDescent="0.3">
      <c r="A2" s="2" t="s">
        <v>37</v>
      </c>
      <c r="B2" s="2"/>
    </row>
    <row r="3" spans="1:19" ht="84" x14ac:dyDescent="0.3">
      <c r="A3" s="6" t="s">
        <v>21</v>
      </c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6" t="s">
        <v>322</v>
      </c>
      <c r="N3" s="6" t="s">
        <v>33</v>
      </c>
      <c r="O3" s="6" t="s">
        <v>34</v>
      </c>
      <c r="P3" s="6" t="s">
        <v>12</v>
      </c>
      <c r="Q3" s="7" t="s">
        <v>35</v>
      </c>
      <c r="R3" s="7" t="s">
        <v>36</v>
      </c>
    </row>
    <row r="4" spans="1:19" x14ac:dyDescent="0.3">
      <c r="A4" t="s">
        <v>158</v>
      </c>
      <c r="B4" t="s">
        <v>220</v>
      </c>
      <c r="C4" t="s">
        <v>159</v>
      </c>
      <c r="D4" s="61">
        <v>10243.33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>
        <v>10243.33</v>
      </c>
      <c r="Q4" s="61">
        <v>10243.33</v>
      </c>
      <c r="R4">
        <v>1</v>
      </c>
      <c r="S4" s="61"/>
    </row>
    <row r="5" spans="1:19" x14ac:dyDescent="0.3">
      <c r="A5" t="s">
        <v>160</v>
      </c>
      <c r="C5" t="s">
        <v>161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>
        <v>1469.28</v>
      </c>
      <c r="P5" s="61">
        <v>1469.28</v>
      </c>
      <c r="Q5" s="61">
        <f>SUM(P5+Q4)</f>
        <v>11712.61</v>
      </c>
      <c r="R5">
        <v>2</v>
      </c>
    </row>
    <row r="6" spans="1:19" x14ac:dyDescent="0.3">
      <c r="A6" t="s">
        <v>206</v>
      </c>
      <c r="B6" t="s">
        <v>362</v>
      </c>
      <c r="C6" t="s">
        <v>223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>
        <v>863.48</v>
      </c>
      <c r="P6" s="61">
        <v>863.48</v>
      </c>
      <c r="Q6" s="61">
        <f>SUM(P6+Q5)</f>
        <v>12576.09</v>
      </c>
      <c r="R6">
        <v>3</v>
      </c>
    </row>
    <row r="7" spans="1:19" x14ac:dyDescent="0.3">
      <c r="A7" t="s">
        <v>217</v>
      </c>
      <c r="C7" t="s">
        <v>159</v>
      </c>
      <c r="D7" s="61">
        <v>10243.32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>
        <v>10243.32</v>
      </c>
      <c r="Q7" s="61">
        <f>SUM(P7+Q6)</f>
        <v>22819.41</v>
      </c>
      <c r="R7">
        <v>4</v>
      </c>
    </row>
    <row r="8" spans="1:19" x14ac:dyDescent="0.3">
      <c r="A8" t="s">
        <v>234</v>
      </c>
      <c r="B8" t="s">
        <v>363</v>
      </c>
      <c r="C8" t="s">
        <v>235</v>
      </c>
      <c r="D8" s="61"/>
      <c r="E8" s="61">
        <v>1074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>
        <v>1074</v>
      </c>
      <c r="Q8" s="61">
        <f>SUM(P8+Q7)</f>
        <v>23893.41</v>
      </c>
      <c r="R8">
        <v>5</v>
      </c>
    </row>
    <row r="9" spans="1:19" x14ac:dyDescent="0.3">
      <c r="A9" t="s">
        <v>321</v>
      </c>
      <c r="B9" t="s">
        <v>335</v>
      </c>
      <c r="C9" t="s">
        <v>361</v>
      </c>
      <c r="D9" s="61"/>
      <c r="E9" s="61"/>
      <c r="F9" s="61"/>
      <c r="G9" s="61"/>
      <c r="H9" s="61"/>
      <c r="I9" s="61"/>
      <c r="J9" s="61"/>
      <c r="K9" s="61"/>
      <c r="L9" s="61"/>
      <c r="M9" s="61">
        <v>199.18</v>
      </c>
      <c r="N9" s="61"/>
      <c r="O9" s="61"/>
      <c r="P9" s="61">
        <v>199.18</v>
      </c>
      <c r="Q9" s="61">
        <f t="shared" ref="Q9:Q11" si="0">SUM(P9+Q8)</f>
        <v>24092.59</v>
      </c>
      <c r="R9">
        <v>6</v>
      </c>
    </row>
    <row r="10" spans="1:19" ht="28.8" x14ac:dyDescent="0.3">
      <c r="A10" t="s">
        <v>320</v>
      </c>
      <c r="B10" t="s">
        <v>364</v>
      </c>
      <c r="C10" s="60" t="s">
        <v>324</v>
      </c>
      <c r="D10" s="61"/>
      <c r="E10" s="61">
        <v>150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>
        <v>150</v>
      </c>
      <c r="Q10" s="61">
        <f t="shared" si="0"/>
        <v>24242.59</v>
      </c>
      <c r="R10">
        <v>7</v>
      </c>
    </row>
    <row r="11" spans="1:19" x14ac:dyDescent="0.3">
      <c r="A11" t="s">
        <v>334</v>
      </c>
      <c r="B11" t="s">
        <v>336</v>
      </c>
      <c r="C11" s="60" t="s">
        <v>343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>
        <v>1377.83</v>
      </c>
      <c r="P11" s="61">
        <v>1377.83</v>
      </c>
      <c r="Q11" s="61">
        <f t="shared" si="0"/>
        <v>25620.42</v>
      </c>
      <c r="R11">
        <v>8</v>
      </c>
    </row>
    <row r="12" spans="1:19" x14ac:dyDescent="0.3">
      <c r="D12" s="61">
        <f>SUM(D4:D11)</f>
        <v>20486.650000000001</v>
      </c>
      <c r="E12" s="61">
        <f>SUM(E4:E11)</f>
        <v>1224</v>
      </c>
      <c r="F12" s="61"/>
      <c r="G12" s="61"/>
      <c r="H12" s="61"/>
      <c r="I12" s="61"/>
      <c r="J12" s="61"/>
      <c r="K12" s="61"/>
      <c r="L12" s="61"/>
      <c r="M12" s="61">
        <f>SUM(M4:M11)</f>
        <v>199.18</v>
      </c>
      <c r="N12" s="61"/>
      <c r="O12" s="61">
        <f>SUM(O4:O11)</f>
        <v>3710.59</v>
      </c>
      <c r="P12" s="61">
        <f>SUM(P4:P11)</f>
        <v>25620.42</v>
      </c>
      <c r="Q12" s="61"/>
    </row>
    <row r="13" spans="1:19" x14ac:dyDescent="0.3"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9" x14ac:dyDescent="0.3"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9" x14ac:dyDescent="0.3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19" x14ac:dyDescent="0.3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</row>
    <row r="17" spans="4:17" x14ac:dyDescent="0.3"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4:17" x14ac:dyDescent="0.3"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4:17" x14ac:dyDescent="0.3"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4:17" x14ac:dyDescent="0.3"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4:17" x14ac:dyDescent="0.3"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</row>
    <row r="22" spans="4:17" x14ac:dyDescent="0.3"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4:17" x14ac:dyDescent="0.3"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</row>
    <row r="24" spans="4:17" x14ac:dyDescent="0.3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</row>
    <row r="25" spans="4:17" x14ac:dyDescent="0.3"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</row>
    <row r="26" spans="4:17" x14ac:dyDescent="0.3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</row>
  </sheetData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20"/>
  <sheetViews>
    <sheetView topLeftCell="H1" workbookViewId="0">
      <pane ySplit="1" topLeftCell="A2" activePane="bottomLeft" state="frozen"/>
      <selection pane="bottomLeft" sqref="A1:AG1"/>
    </sheetView>
  </sheetViews>
  <sheetFormatPr defaultRowHeight="14.4" x14ac:dyDescent="0.3"/>
  <cols>
    <col min="2" max="2" width="12.6640625" customWidth="1"/>
    <col min="3" max="4" width="10" bestFit="1" customWidth="1"/>
    <col min="5" max="5" width="46.44140625" customWidth="1"/>
    <col min="6" max="6" width="10.33203125" customWidth="1"/>
    <col min="8" max="8" width="11.77734375" customWidth="1"/>
    <col min="11" max="11" width="10.33203125" customWidth="1"/>
    <col min="25" max="25" width="10.33203125" bestFit="1" customWidth="1"/>
    <col min="30" max="30" width="10.44140625" customWidth="1"/>
    <col min="31" max="31" width="11.21875" customWidth="1"/>
    <col min="32" max="32" width="11.109375" customWidth="1"/>
  </cols>
  <sheetData>
    <row r="1" spans="1:33" ht="217.2" x14ac:dyDescent="0.3">
      <c r="A1" s="8" t="s">
        <v>21</v>
      </c>
      <c r="B1" s="9" t="s">
        <v>38</v>
      </c>
      <c r="C1" s="9" t="s">
        <v>39</v>
      </c>
      <c r="D1" s="9" t="s">
        <v>40</v>
      </c>
      <c r="E1" s="10" t="s">
        <v>41</v>
      </c>
      <c r="F1" s="9" t="s">
        <v>42</v>
      </c>
      <c r="G1" s="9" t="s">
        <v>43</v>
      </c>
      <c r="H1" s="9" t="s">
        <v>44</v>
      </c>
      <c r="I1" s="9" t="s">
        <v>45</v>
      </c>
      <c r="J1" s="9" t="s">
        <v>46</v>
      </c>
      <c r="K1" s="9" t="s">
        <v>47</v>
      </c>
      <c r="L1" s="9" t="s">
        <v>48</v>
      </c>
      <c r="M1" s="9" t="s">
        <v>49</v>
      </c>
      <c r="N1" s="9" t="s">
        <v>50</v>
      </c>
      <c r="O1" s="9" t="s">
        <v>51</v>
      </c>
      <c r="P1" s="9" t="s">
        <v>52</v>
      </c>
      <c r="Q1" s="9" t="s">
        <v>53</v>
      </c>
      <c r="R1" s="9" t="s">
        <v>54</v>
      </c>
      <c r="S1" s="9" t="s">
        <v>55</v>
      </c>
      <c r="T1" s="9" t="s">
        <v>56</v>
      </c>
      <c r="U1" s="9" t="s">
        <v>57</v>
      </c>
      <c r="V1" s="9" t="s">
        <v>58</v>
      </c>
      <c r="W1" s="9" t="s">
        <v>202</v>
      </c>
      <c r="X1" s="9" t="s">
        <v>59</v>
      </c>
      <c r="Y1" s="9" t="s">
        <v>60</v>
      </c>
      <c r="Z1" s="9" t="s">
        <v>61</v>
      </c>
      <c r="AA1" s="9" t="s">
        <v>62</v>
      </c>
      <c r="AB1" s="9" t="s">
        <v>63</v>
      </c>
      <c r="AC1" s="9" t="s">
        <v>64</v>
      </c>
      <c r="AD1" s="9" t="s">
        <v>65</v>
      </c>
      <c r="AE1" s="9" t="s">
        <v>12</v>
      </c>
      <c r="AF1" s="9"/>
      <c r="AG1" s="9" t="s">
        <v>66</v>
      </c>
    </row>
    <row r="2" spans="1:33" x14ac:dyDescent="0.3">
      <c r="A2" t="s">
        <v>162</v>
      </c>
      <c r="B2" t="s">
        <v>219</v>
      </c>
      <c r="C2">
        <v>455688417</v>
      </c>
      <c r="E2" t="s">
        <v>163</v>
      </c>
      <c r="F2" s="62">
        <v>415.5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>
        <v>415.5</v>
      </c>
      <c r="AF2">
        <v>415.5</v>
      </c>
      <c r="AG2">
        <v>1</v>
      </c>
    </row>
    <row r="3" spans="1:33" x14ac:dyDescent="0.3">
      <c r="A3" t="s">
        <v>162</v>
      </c>
      <c r="B3" t="s">
        <v>219</v>
      </c>
      <c r="C3">
        <v>751810009</v>
      </c>
      <c r="D3">
        <v>416758824</v>
      </c>
      <c r="E3" t="s">
        <v>164</v>
      </c>
      <c r="F3" s="62"/>
      <c r="G3" s="62"/>
      <c r="H3" s="62"/>
      <c r="I3" s="62"/>
      <c r="J3" s="62"/>
      <c r="K3" s="62">
        <v>19.309999999999999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>
        <v>3.86</v>
      </c>
      <c r="AE3" s="62">
        <v>23.17</v>
      </c>
      <c r="AF3" s="62">
        <f>SUM(AF2+AE3)</f>
        <v>438.67</v>
      </c>
      <c r="AG3">
        <v>2</v>
      </c>
    </row>
    <row r="4" spans="1:33" x14ac:dyDescent="0.3">
      <c r="A4" t="s">
        <v>165</v>
      </c>
      <c r="B4" t="s">
        <v>219</v>
      </c>
      <c r="C4" t="s">
        <v>166</v>
      </c>
      <c r="D4">
        <v>752539027</v>
      </c>
      <c r="E4" t="s">
        <v>167</v>
      </c>
      <c r="F4" s="62"/>
      <c r="G4" s="62"/>
      <c r="H4" s="62"/>
      <c r="I4" s="62">
        <v>63.92</v>
      </c>
      <c r="J4" s="62">
        <v>3</v>
      </c>
      <c r="K4" s="62">
        <v>16.989999999999998</v>
      </c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>
        <v>32.82</v>
      </c>
      <c r="AB4" s="62"/>
      <c r="AC4" s="62"/>
      <c r="AD4" s="62">
        <v>16.18</v>
      </c>
      <c r="AE4" s="62">
        <v>132.91</v>
      </c>
      <c r="AF4" s="62">
        <f>SUM(AF3+AE4)</f>
        <v>571.58000000000004</v>
      </c>
      <c r="AG4">
        <v>3</v>
      </c>
    </row>
    <row r="5" spans="1:33" x14ac:dyDescent="0.3">
      <c r="A5" t="s">
        <v>162</v>
      </c>
      <c r="B5" t="s">
        <v>219</v>
      </c>
      <c r="C5">
        <v>817336764</v>
      </c>
      <c r="E5" t="s">
        <v>173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>
        <v>10</v>
      </c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>
        <v>10</v>
      </c>
      <c r="AF5" s="62">
        <f t="shared" ref="AF5:AF75" si="0">SUM(AF4+AE5)</f>
        <v>581.58000000000004</v>
      </c>
      <c r="AG5">
        <v>4</v>
      </c>
    </row>
    <row r="6" spans="1:33" x14ac:dyDescent="0.3">
      <c r="A6" t="s">
        <v>162</v>
      </c>
      <c r="B6" t="s">
        <v>219</v>
      </c>
      <c r="C6">
        <v>181699467</v>
      </c>
      <c r="D6">
        <v>243217042</v>
      </c>
      <c r="E6" t="s">
        <v>168</v>
      </c>
      <c r="F6" s="62"/>
      <c r="G6" s="62"/>
      <c r="H6" s="62">
        <v>668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>
        <v>133.6</v>
      </c>
      <c r="AE6" s="62">
        <v>801.6</v>
      </c>
      <c r="AF6" s="62">
        <f t="shared" si="0"/>
        <v>1383.18</v>
      </c>
      <c r="AG6">
        <v>5</v>
      </c>
    </row>
    <row r="7" spans="1:33" x14ac:dyDescent="0.3">
      <c r="A7" t="s">
        <v>162</v>
      </c>
      <c r="B7" t="s">
        <v>219</v>
      </c>
      <c r="C7">
        <v>403996760</v>
      </c>
      <c r="D7">
        <v>916888080</v>
      </c>
      <c r="E7" t="s">
        <v>169</v>
      </c>
      <c r="F7" s="62"/>
      <c r="G7" s="62"/>
      <c r="H7" s="62"/>
      <c r="I7" s="62"/>
      <c r="J7" s="62"/>
      <c r="K7" s="62">
        <v>84.6</v>
      </c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>
        <v>16.920000000000002</v>
      </c>
      <c r="AE7" s="62">
        <v>101.52</v>
      </c>
      <c r="AF7" s="62">
        <f t="shared" si="0"/>
        <v>1484.7</v>
      </c>
      <c r="AG7">
        <v>6</v>
      </c>
    </row>
    <row r="8" spans="1:33" x14ac:dyDescent="0.3">
      <c r="A8" t="s">
        <v>174</v>
      </c>
      <c r="B8" t="s">
        <v>220</v>
      </c>
      <c r="C8">
        <v>80569712</v>
      </c>
      <c r="E8" t="s">
        <v>170</v>
      </c>
      <c r="F8" s="62">
        <v>415.5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>
        <v>415.5</v>
      </c>
      <c r="AF8" s="62">
        <f t="shared" si="0"/>
        <v>1900.2</v>
      </c>
      <c r="AG8">
        <v>7</v>
      </c>
    </row>
    <row r="9" spans="1:33" x14ac:dyDescent="0.3">
      <c r="A9" t="s">
        <v>174</v>
      </c>
      <c r="B9" t="s">
        <v>220</v>
      </c>
      <c r="C9">
        <v>526457813</v>
      </c>
      <c r="E9" t="s">
        <v>171</v>
      </c>
      <c r="F9" s="62">
        <v>305.47000000000003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>
        <v>305.47000000000003</v>
      </c>
      <c r="AF9" s="62">
        <f t="shared" si="0"/>
        <v>2205.67</v>
      </c>
      <c r="AG9">
        <v>8</v>
      </c>
    </row>
    <row r="10" spans="1:33" x14ac:dyDescent="0.3">
      <c r="A10" t="s">
        <v>174</v>
      </c>
      <c r="B10" t="s">
        <v>220</v>
      </c>
      <c r="C10">
        <v>884977135</v>
      </c>
      <c r="D10">
        <v>243217042</v>
      </c>
      <c r="E10" t="s">
        <v>172</v>
      </c>
      <c r="F10" s="62"/>
      <c r="G10" s="62"/>
      <c r="H10" s="62">
        <v>668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>
        <v>133.6</v>
      </c>
      <c r="AE10" s="62">
        <v>801.6</v>
      </c>
      <c r="AF10" s="62">
        <f t="shared" si="0"/>
        <v>3007.27</v>
      </c>
      <c r="AG10">
        <v>9</v>
      </c>
    </row>
    <row r="11" spans="1:33" x14ac:dyDescent="0.3">
      <c r="A11" t="s">
        <v>174</v>
      </c>
      <c r="B11" t="s">
        <v>220</v>
      </c>
      <c r="C11">
        <v>669639314</v>
      </c>
      <c r="D11">
        <v>416758824</v>
      </c>
      <c r="E11" t="s">
        <v>164</v>
      </c>
      <c r="F11" s="62"/>
      <c r="G11" s="62"/>
      <c r="H11" s="62"/>
      <c r="I11" s="62"/>
      <c r="J11" s="62"/>
      <c r="K11" s="62">
        <v>28.57</v>
      </c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>
        <v>5.71</v>
      </c>
      <c r="AE11" s="62">
        <v>34.28</v>
      </c>
      <c r="AF11" s="62">
        <f t="shared" si="0"/>
        <v>3041.55</v>
      </c>
      <c r="AG11">
        <v>10</v>
      </c>
    </row>
    <row r="12" spans="1:33" x14ac:dyDescent="0.3">
      <c r="A12" t="s">
        <v>174</v>
      </c>
      <c r="B12" t="s">
        <v>220</v>
      </c>
      <c r="C12">
        <v>669423913</v>
      </c>
      <c r="D12">
        <v>416758824</v>
      </c>
      <c r="E12" t="s">
        <v>164</v>
      </c>
      <c r="F12" s="62"/>
      <c r="G12" s="62"/>
      <c r="H12" s="62"/>
      <c r="I12" s="62"/>
      <c r="J12" s="62"/>
      <c r="K12" s="62">
        <v>103.83</v>
      </c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>
        <v>20.77</v>
      </c>
      <c r="AE12" s="62">
        <v>124.6</v>
      </c>
      <c r="AF12" s="62">
        <f t="shared" si="0"/>
        <v>3166.15</v>
      </c>
      <c r="AG12">
        <v>11</v>
      </c>
    </row>
    <row r="13" spans="1:33" x14ac:dyDescent="0.3">
      <c r="A13" t="s">
        <v>174</v>
      </c>
      <c r="B13" t="s">
        <v>220</v>
      </c>
      <c r="C13">
        <v>1498672</v>
      </c>
      <c r="E13" t="s">
        <v>175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>
        <v>1000</v>
      </c>
      <c r="Z13" s="62"/>
      <c r="AA13" s="62"/>
      <c r="AB13" s="62"/>
      <c r="AC13" s="62"/>
      <c r="AD13" s="62"/>
      <c r="AE13" s="62">
        <v>1000</v>
      </c>
      <c r="AF13" s="62">
        <f t="shared" si="0"/>
        <v>4166.1499999999996</v>
      </c>
      <c r="AG13">
        <v>12</v>
      </c>
    </row>
    <row r="14" spans="1:33" x14ac:dyDescent="0.3">
      <c r="A14" t="s">
        <v>174</v>
      </c>
      <c r="B14" t="s">
        <v>220</v>
      </c>
      <c r="C14">
        <v>675490083</v>
      </c>
      <c r="E14" t="s">
        <v>176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>
        <v>626.46</v>
      </c>
      <c r="W14" s="62"/>
      <c r="X14" s="62"/>
      <c r="Y14" s="62"/>
      <c r="Z14" s="62"/>
      <c r="AA14" s="62"/>
      <c r="AB14" s="62"/>
      <c r="AC14" s="62"/>
      <c r="AD14" s="62"/>
      <c r="AE14" s="62">
        <v>626.46</v>
      </c>
      <c r="AF14" s="62">
        <f t="shared" si="0"/>
        <v>4792.6099999999997</v>
      </c>
      <c r="AG14">
        <v>13</v>
      </c>
    </row>
    <row r="15" spans="1:33" x14ac:dyDescent="0.3">
      <c r="A15" t="s">
        <v>174</v>
      </c>
      <c r="B15" t="s">
        <v>220</v>
      </c>
      <c r="C15">
        <v>332347554</v>
      </c>
      <c r="E15" t="s">
        <v>352</v>
      </c>
      <c r="F15" s="62"/>
      <c r="G15" s="62"/>
      <c r="H15" s="62"/>
      <c r="I15" s="62"/>
      <c r="J15" s="62"/>
      <c r="K15" s="62">
        <v>3</v>
      </c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>
        <v>3</v>
      </c>
      <c r="AF15" s="62">
        <f t="shared" si="0"/>
        <v>4795.6099999999997</v>
      </c>
      <c r="AG15">
        <v>14</v>
      </c>
    </row>
    <row r="16" spans="1:33" x14ac:dyDescent="0.3">
      <c r="A16" t="s">
        <v>160</v>
      </c>
      <c r="B16" t="s">
        <v>220</v>
      </c>
      <c r="C16">
        <v>344834756</v>
      </c>
      <c r="D16">
        <v>639436805</v>
      </c>
      <c r="E16" t="s">
        <v>177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>
        <v>102.08</v>
      </c>
      <c r="V16" s="62"/>
      <c r="W16" s="62"/>
      <c r="X16" s="62"/>
      <c r="Y16" s="62"/>
      <c r="Z16" s="62"/>
      <c r="AA16" s="62"/>
      <c r="AB16" s="62"/>
      <c r="AC16" s="62"/>
      <c r="AD16" s="62">
        <v>20.420000000000002</v>
      </c>
      <c r="AE16" s="62">
        <v>122.5</v>
      </c>
      <c r="AF16" s="62">
        <f t="shared" si="0"/>
        <v>4918.1099999999997</v>
      </c>
      <c r="AG16">
        <v>15</v>
      </c>
    </row>
    <row r="17" spans="1:33" x14ac:dyDescent="0.3">
      <c r="A17" t="s">
        <v>160</v>
      </c>
      <c r="B17" t="s">
        <v>220</v>
      </c>
      <c r="C17">
        <v>123115886</v>
      </c>
      <c r="D17">
        <v>916888080</v>
      </c>
      <c r="E17" t="s">
        <v>178</v>
      </c>
      <c r="F17" s="62"/>
      <c r="G17" s="62"/>
      <c r="H17" s="62"/>
      <c r="I17" s="62"/>
      <c r="J17" s="62"/>
      <c r="K17" s="62">
        <v>84.6</v>
      </c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>
        <v>16.920000000000002</v>
      </c>
      <c r="AE17" s="62">
        <v>101.52</v>
      </c>
      <c r="AF17" s="62">
        <f t="shared" si="0"/>
        <v>5019.63</v>
      </c>
      <c r="AG17">
        <v>16</v>
      </c>
    </row>
    <row r="18" spans="1:33" x14ac:dyDescent="0.3">
      <c r="A18" t="s">
        <v>160</v>
      </c>
      <c r="B18" t="s">
        <v>220</v>
      </c>
      <c r="C18">
        <v>317031456</v>
      </c>
      <c r="D18">
        <v>243217042</v>
      </c>
      <c r="E18" t="s">
        <v>179</v>
      </c>
      <c r="F18" s="62"/>
      <c r="G18" s="62"/>
      <c r="H18" s="62">
        <v>688.04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>
        <v>137.61000000000001</v>
      </c>
      <c r="AE18" s="62">
        <v>825.65</v>
      </c>
      <c r="AF18" s="62">
        <f t="shared" si="0"/>
        <v>5845.28</v>
      </c>
      <c r="AG18">
        <v>17</v>
      </c>
    </row>
    <row r="19" spans="1:33" x14ac:dyDescent="0.3">
      <c r="A19" t="s">
        <v>180</v>
      </c>
      <c r="B19" t="s">
        <v>220</v>
      </c>
      <c r="C19" t="s">
        <v>166</v>
      </c>
      <c r="D19">
        <v>752539027</v>
      </c>
      <c r="E19" t="s">
        <v>181</v>
      </c>
      <c r="F19" s="62"/>
      <c r="G19" s="62"/>
      <c r="H19" s="62"/>
      <c r="I19" s="62"/>
      <c r="J19" s="62">
        <v>3</v>
      </c>
      <c r="K19" s="62">
        <v>16.989999999999998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>
        <v>3.4</v>
      </c>
      <c r="AE19" s="62">
        <v>23.39</v>
      </c>
      <c r="AF19" s="62">
        <f t="shared" si="0"/>
        <v>5868.67</v>
      </c>
      <c r="AG19">
        <v>18</v>
      </c>
    </row>
    <row r="20" spans="1:33" x14ac:dyDescent="0.3">
      <c r="A20" t="s">
        <v>182</v>
      </c>
      <c r="B20" t="s">
        <v>220</v>
      </c>
      <c r="C20">
        <v>13692133</v>
      </c>
      <c r="E20" t="s">
        <v>183</v>
      </c>
      <c r="F20" s="62">
        <v>415.5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>
        <v>415.5</v>
      </c>
      <c r="AF20" s="62">
        <f t="shared" si="0"/>
        <v>6284.17</v>
      </c>
      <c r="AG20">
        <v>19</v>
      </c>
    </row>
    <row r="21" spans="1:33" x14ac:dyDescent="0.3">
      <c r="A21" t="s">
        <v>182</v>
      </c>
      <c r="B21" t="s">
        <v>220</v>
      </c>
      <c r="C21">
        <v>973832678</v>
      </c>
      <c r="E21" t="s">
        <v>184</v>
      </c>
      <c r="F21" s="62">
        <v>415.5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>
        <v>415.5</v>
      </c>
      <c r="AF21" s="62">
        <f t="shared" si="0"/>
        <v>6699.67</v>
      </c>
      <c r="AG21">
        <v>20</v>
      </c>
    </row>
    <row r="22" spans="1:33" x14ac:dyDescent="0.3">
      <c r="A22" t="s">
        <v>182</v>
      </c>
      <c r="B22" t="s">
        <v>220</v>
      </c>
      <c r="C22">
        <v>419189959</v>
      </c>
      <c r="E22" t="s">
        <v>209</v>
      </c>
      <c r="F22" s="62">
        <v>207.6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>
        <v>207.6</v>
      </c>
      <c r="AF22" s="62">
        <f t="shared" si="0"/>
        <v>6907.27</v>
      </c>
      <c r="AG22">
        <v>21</v>
      </c>
    </row>
    <row r="23" spans="1:33" x14ac:dyDescent="0.3">
      <c r="A23" t="s">
        <v>182</v>
      </c>
      <c r="B23" t="s">
        <v>220</v>
      </c>
      <c r="C23">
        <v>915661963</v>
      </c>
      <c r="E23" t="s">
        <v>185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>
        <v>10</v>
      </c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>
        <v>10</v>
      </c>
      <c r="AF23" s="62">
        <f t="shared" si="0"/>
        <v>6917.27</v>
      </c>
      <c r="AG23">
        <v>22</v>
      </c>
    </row>
    <row r="24" spans="1:33" x14ac:dyDescent="0.3">
      <c r="A24" t="s">
        <v>182</v>
      </c>
      <c r="B24" t="s">
        <v>220</v>
      </c>
      <c r="C24">
        <v>932190587</v>
      </c>
      <c r="E24" t="s">
        <v>186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>
        <v>10</v>
      </c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>
        <v>10</v>
      </c>
      <c r="AF24" s="62">
        <f t="shared" si="0"/>
        <v>6927.27</v>
      </c>
      <c r="AG24">
        <v>23</v>
      </c>
    </row>
    <row r="25" spans="1:33" x14ac:dyDescent="0.3">
      <c r="A25" t="s">
        <v>182</v>
      </c>
      <c r="B25" t="s">
        <v>220</v>
      </c>
      <c r="C25">
        <v>547340038</v>
      </c>
      <c r="E25" t="s">
        <v>187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>
        <v>10</v>
      </c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>
        <v>10</v>
      </c>
      <c r="AF25" s="62">
        <f t="shared" si="0"/>
        <v>6937.27</v>
      </c>
      <c r="AG25">
        <v>24</v>
      </c>
    </row>
    <row r="26" spans="1:33" x14ac:dyDescent="0.3">
      <c r="A26" t="s">
        <v>182</v>
      </c>
      <c r="B26" t="s">
        <v>220</v>
      </c>
      <c r="C26">
        <v>8899904</v>
      </c>
      <c r="D26">
        <v>847079201</v>
      </c>
      <c r="E26" t="s">
        <v>188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>
        <v>160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>
        <v>32</v>
      </c>
      <c r="AE26" s="62">
        <v>192</v>
      </c>
      <c r="AF26" s="62">
        <f t="shared" si="0"/>
        <v>7129.27</v>
      </c>
      <c r="AG26">
        <v>25</v>
      </c>
    </row>
    <row r="27" spans="1:33" x14ac:dyDescent="0.3">
      <c r="A27" t="s">
        <v>182</v>
      </c>
      <c r="B27" t="s">
        <v>220</v>
      </c>
      <c r="C27">
        <v>722796488</v>
      </c>
      <c r="D27">
        <v>916888080</v>
      </c>
      <c r="E27" t="s">
        <v>189</v>
      </c>
      <c r="F27" s="62"/>
      <c r="G27" s="62"/>
      <c r="H27" s="62"/>
      <c r="I27" s="62"/>
      <c r="J27" s="62"/>
      <c r="K27" s="62">
        <v>84.6</v>
      </c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>
        <v>16.920000000000002</v>
      </c>
      <c r="AE27" s="62">
        <v>101.52</v>
      </c>
      <c r="AF27" s="62">
        <f t="shared" si="0"/>
        <v>7230.7900000000009</v>
      </c>
      <c r="AG27">
        <v>26</v>
      </c>
    </row>
    <row r="28" spans="1:33" x14ac:dyDescent="0.3">
      <c r="A28" t="s">
        <v>182</v>
      </c>
      <c r="B28" t="s">
        <v>220</v>
      </c>
      <c r="C28">
        <v>944816475</v>
      </c>
      <c r="D28">
        <v>243217042</v>
      </c>
      <c r="E28" t="s">
        <v>190</v>
      </c>
      <c r="F28" s="62"/>
      <c r="G28" s="62"/>
      <c r="H28" s="62">
        <v>688.04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>
        <v>137.61000000000001</v>
      </c>
      <c r="AE28" s="62">
        <v>825.65</v>
      </c>
      <c r="AF28" s="62">
        <f t="shared" si="0"/>
        <v>8056.4400000000005</v>
      </c>
      <c r="AG28">
        <v>27</v>
      </c>
    </row>
    <row r="29" spans="1:33" x14ac:dyDescent="0.3">
      <c r="A29" t="s">
        <v>182</v>
      </c>
      <c r="B29" t="s">
        <v>220</v>
      </c>
      <c r="C29">
        <v>558667120</v>
      </c>
      <c r="D29">
        <v>238554836</v>
      </c>
      <c r="E29" t="s">
        <v>210</v>
      </c>
      <c r="F29" s="62"/>
      <c r="G29" s="62"/>
      <c r="H29" s="62"/>
      <c r="I29" s="62"/>
      <c r="J29" s="62"/>
      <c r="K29" s="62">
        <v>12.38</v>
      </c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>
        <v>3.1</v>
      </c>
      <c r="AE29" s="62">
        <v>15.48</v>
      </c>
      <c r="AF29" s="62">
        <f t="shared" si="0"/>
        <v>8071.92</v>
      </c>
      <c r="AG29">
        <v>28</v>
      </c>
    </row>
    <row r="30" spans="1:33" x14ac:dyDescent="0.3">
      <c r="A30" t="s">
        <v>182</v>
      </c>
      <c r="B30" t="s">
        <v>220</v>
      </c>
      <c r="C30" t="s">
        <v>166</v>
      </c>
      <c r="D30">
        <v>752539027</v>
      </c>
      <c r="E30" t="s">
        <v>181</v>
      </c>
      <c r="F30" s="62"/>
      <c r="G30" s="62"/>
      <c r="H30" s="62"/>
      <c r="I30" s="62"/>
      <c r="J30" s="62">
        <v>3</v>
      </c>
      <c r="K30" s="62">
        <v>16.989999999999998</v>
      </c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>
        <v>3.4</v>
      </c>
      <c r="AE30" s="62">
        <v>23.39</v>
      </c>
      <c r="AF30" s="62">
        <f t="shared" si="0"/>
        <v>8095.31</v>
      </c>
      <c r="AG30">
        <v>29</v>
      </c>
    </row>
    <row r="31" spans="1:33" x14ac:dyDescent="0.3">
      <c r="A31" t="s">
        <v>193</v>
      </c>
      <c r="B31" t="s">
        <v>220</v>
      </c>
      <c r="C31" t="s">
        <v>166</v>
      </c>
      <c r="D31">
        <v>752539027</v>
      </c>
      <c r="E31" t="s">
        <v>181</v>
      </c>
      <c r="F31" s="62"/>
      <c r="G31" s="62"/>
      <c r="H31" s="62"/>
      <c r="I31" s="62"/>
      <c r="J31" s="62">
        <v>3</v>
      </c>
      <c r="K31" s="62">
        <v>16.989999999999998</v>
      </c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>
        <v>3.4</v>
      </c>
      <c r="AE31" s="62">
        <v>23.39</v>
      </c>
      <c r="AF31" s="62">
        <f t="shared" si="0"/>
        <v>8118.7000000000007</v>
      </c>
      <c r="AG31">
        <v>30</v>
      </c>
    </row>
    <row r="32" spans="1:33" x14ac:dyDescent="0.3">
      <c r="A32" t="s">
        <v>194</v>
      </c>
      <c r="B32" t="s">
        <v>325</v>
      </c>
      <c r="C32" t="s">
        <v>195</v>
      </c>
      <c r="E32" t="s">
        <v>196</v>
      </c>
      <c r="F32" s="62"/>
      <c r="G32" s="62"/>
      <c r="H32" s="62"/>
      <c r="I32" s="62"/>
      <c r="J32" s="62">
        <v>18</v>
      </c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>
        <v>18</v>
      </c>
      <c r="AF32" s="62">
        <f t="shared" si="0"/>
        <v>8136.7000000000007</v>
      </c>
      <c r="AG32">
        <v>31</v>
      </c>
    </row>
    <row r="33" spans="1:33" x14ac:dyDescent="0.3">
      <c r="A33" t="s">
        <v>197</v>
      </c>
      <c r="B33" t="s">
        <v>220</v>
      </c>
      <c r="C33">
        <v>993822611</v>
      </c>
      <c r="D33">
        <v>916888080</v>
      </c>
      <c r="E33" t="s">
        <v>198</v>
      </c>
      <c r="F33" s="62"/>
      <c r="G33" s="62"/>
      <c r="H33" s="62"/>
      <c r="I33" s="62"/>
      <c r="J33" s="62"/>
      <c r="K33" s="62">
        <v>84.6</v>
      </c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>
        <v>16.920000000000002</v>
      </c>
      <c r="AE33" s="62">
        <v>101.52</v>
      </c>
      <c r="AF33" s="62">
        <f t="shared" si="0"/>
        <v>8238.2200000000012</v>
      </c>
      <c r="AG33">
        <v>32</v>
      </c>
    </row>
    <row r="34" spans="1:33" x14ac:dyDescent="0.3">
      <c r="A34" t="s">
        <v>197</v>
      </c>
      <c r="B34" t="s">
        <v>325</v>
      </c>
      <c r="C34">
        <v>814553985</v>
      </c>
      <c r="E34" t="s">
        <v>199</v>
      </c>
      <c r="F34" s="62">
        <v>415.5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>
        <v>415.5</v>
      </c>
      <c r="AF34" s="62">
        <f t="shared" si="0"/>
        <v>8653.7200000000012</v>
      </c>
      <c r="AG34">
        <v>33</v>
      </c>
    </row>
    <row r="35" spans="1:33" x14ac:dyDescent="0.3">
      <c r="A35" t="s">
        <v>197</v>
      </c>
      <c r="B35" t="s">
        <v>325</v>
      </c>
      <c r="C35">
        <v>872104299</v>
      </c>
      <c r="E35" t="s">
        <v>209</v>
      </c>
      <c r="F35" s="62">
        <v>311.5</v>
      </c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>
        <v>311.5</v>
      </c>
      <c r="AF35" s="62">
        <f t="shared" si="0"/>
        <v>8965.2200000000012</v>
      </c>
      <c r="AG35">
        <v>34</v>
      </c>
    </row>
    <row r="36" spans="1:33" x14ac:dyDescent="0.3">
      <c r="A36" t="s">
        <v>197</v>
      </c>
      <c r="B36" t="s">
        <v>325</v>
      </c>
      <c r="C36">
        <v>574498149</v>
      </c>
      <c r="E36" t="s">
        <v>200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>
        <v>10</v>
      </c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>
        <v>10</v>
      </c>
      <c r="AF36" s="62">
        <f t="shared" si="0"/>
        <v>8975.2200000000012</v>
      </c>
      <c r="AG36">
        <v>35</v>
      </c>
    </row>
    <row r="37" spans="1:33" x14ac:dyDescent="0.3">
      <c r="A37" t="s">
        <v>197</v>
      </c>
      <c r="B37" t="s">
        <v>325</v>
      </c>
      <c r="C37">
        <v>724342475</v>
      </c>
      <c r="E37" t="s">
        <v>201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>
        <v>8.65</v>
      </c>
      <c r="X37" s="62"/>
      <c r="Y37" s="62"/>
      <c r="Z37" s="62"/>
      <c r="AA37" s="62"/>
      <c r="AB37" s="62"/>
      <c r="AC37" s="62"/>
      <c r="AD37" s="62">
        <v>0.13</v>
      </c>
      <c r="AE37" s="62">
        <v>8.7799999999999994</v>
      </c>
      <c r="AF37" s="62">
        <f t="shared" si="0"/>
        <v>8984.0000000000018</v>
      </c>
      <c r="AG37">
        <v>36</v>
      </c>
    </row>
    <row r="38" spans="1:33" x14ac:dyDescent="0.3">
      <c r="A38" t="s">
        <v>197</v>
      </c>
      <c r="B38" t="s">
        <v>325</v>
      </c>
      <c r="C38">
        <v>857542989</v>
      </c>
      <c r="D38">
        <v>243217042</v>
      </c>
      <c r="E38" t="s">
        <v>211</v>
      </c>
      <c r="F38" s="62"/>
      <c r="G38" s="62"/>
      <c r="H38" s="62">
        <v>688.04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>
        <v>137.61000000000001</v>
      </c>
      <c r="AE38" s="62">
        <v>825.65</v>
      </c>
      <c r="AF38" s="62">
        <f t="shared" si="0"/>
        <v>9809.6500000000015</v>
      </c>
      <c r="AG38">
        <v>37</v>
      </c>
    </row>
    <row r="39" spans="1:33" x14ac:dyDescent="0.3">
      <c r="A39" t="s">
        <v>197</v>
      </c>
      <c r="B39" t="s">
        <v>325</v>
      </c>
      <c r="C39">
        <v>777447219</v>
      </c>
      <c r="E39" t="s">
        <v>203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>
        <v>50</v>
      </c>
      <c r="Z39" s="62"/>
      <c r="AA39" s="62"/>
      <c r="AB39" s="62"/>
      <c r="AC39" s="62"/>
      <c r="AD39" s="62"/>
      <c r="AE39" s="62">
        <v>50</v>
      </c>
      <c r="AF39" s="62">
        <f t="shared" si="0"/>
        <v>9859.6500000000015</v>
      </c>
      <c r="AG39">
        <v>38</v>
      </c>
    </row>
    <row r="40" spans="1:33" x14ac:dyDescent="0.3">
      <c r="A40" t="s">
        <v>204</v>
      </c>
      <c r="B40" t="s">
        <v>221</v>
      </c>
      <c r="C40" t="s">
        <v>166</v>
      </c>
      <c r="D40">
        <v>752539027</v>
      </c>
      <c r="E40" t="s">
        <v>205</v>
      </c>
      <c r="F40" s="62"/>
      <c r="G40" s="62"/>
      <c r="H40" s="62"/>
      <c r="I40" s="62"/>
      <c r="J40" s="62">
        <v>3</v>
      </c>
      <c r="K40" s="62">
        <v>16.989999999999998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>
        <v>30</v>
      </c>
      <c r="X40" s="62"/>
      <c r="Y40" s="62"/>
      <c r="Z40" s="62"/>
      <c r="AA40" s="62"/>
      <c r="AB40" s="62"/>
      <c r="AC40" s="62"/>
      <c r="AD40" s="62">
        <v>3.4</v>
      </c>
      <c r="AE40" s="62">
        <v>53.39</v>
      </c>
      <c r="AF40" s="62">
        <f t="shared" si="0"/>
        <v>9913.0400000000009</v>
      </c>
      <c r="AG40">
        <v>39</v>
      </c>
    </row>
    <row r="41" spans="1:33" x14ac:dyDescent="0.3">
      <c r="A41" t="s">
        <v>206</v>
      </c>
      <c r="B41" t="s">
        <v>221</v>
      </c>
      <c r="C41">
        <v>145212587</v>
      </c>
      <c r="E41" t="s">
        <v>207</v>
      </c>
      <c r="F41" s="62">
        <v>415.5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>
        <v>415.5</v>
      </c>
      <c r="AF41" s="62">
        <f t="shared" si="0"/>
        <v>10328.540000000001</v>
      </c>
      <c r="AG41">
        <v>40</v>
      </c>
    </row>
    <row r="42" spans="1:33" x14ac:dyDescent="0.3">
      <c r="A42" t="s">
        <v>206</v>
      </c>
      <c r="B42" t="s">
        <v>221</v>
      </c>
      <c r="C42">
        <v>677436521</v>
      </c>
      <c r="E42" t="s">
        <v>208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>
        <v>10</v>
      </c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>
        <v>10</v>
      </c>
      <c r="AF42" s="62">
        <f t="shared" si="0"/>
        <v>10338.540000000001</v>
      </c>
      <c r="AG42">
        <v>41</v>
      </c>
    </row>
    <row r="43" spans="1:33" ht="28.8" x14ac:dyDescent="0.3">
      <c r="A43" t="s">
        <v>206</v>
      </c>
      <c r="B43" t="s">
        <v>221</v>
      </c>
      <c r="C43">
        <v>62706658</v>
      </c>
      <c r="E43" s="60" t="s">
        <v>351</v>
      </c>
      <c r="F43" s="62"/>
      <c r="G43" s="62">
        <v>30.24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>
        <v>30.24</v>
      </c>
      <c r="AF43" s="62">
        <f t="shared" si="0"/>
        <v>10368.780000000001</v>
      </c>
      <c r="AG43">
        <v>42</v>
      </c>
    </row>
    <row r="44" spans="1:33" x14ac:dyDescent="0.3">
      <c r="A44" t="s">
        <v>206</v>
      </c>
      <c r="B44" t="s">
        <v>221</v>
      </c>
      <c r="C44">
        <v>611393576</v>
      </c>
      <c r="D44">
        <v>916888080</v>
      </c>
      <c r="E44" s="60" t="s">
        <v>212</v>
      </c>
      <c r="F44" s="62"/>
      <c r="G44" s="62"/>
      <c r="H44" s="62"/>
      <c r="I44" s="62"/>
      <c r="J44" s="62"/>
      <c r="K44" s="62">
        <v>84.6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>
        <v>16.920000000000002</v>
      </c>
      <c r="AE44" s="62">
        <v>101.52</v>
      </c>
      <c r="AF44" s="62">
        <f t="shared" si="0"/>
        <v>10470.300000000001</v>
      </c>
      <c r="AG44">
        <v>43</v>
      </c>
    </row>
    <row r="45" spans="1:33" x14ac:dyDescent="0.3">
      <c r="A45" t="s">
        <v>206</v>
      </c>
      <c r="B45" t="s">
        <v>221</v>
      </c>
      <c r="C45">
        <v>131943838</v>
      </c>
      <c r="D45">
        <v>916888080</v>
      </c>
      <c r="E45" s="60" t="s">
        <v>216</v>
      </c>
      <c r="F45" s="62"/>
      <c r="G45" s="62"/>
      <c r="H45" s="62"/>
      <c r="I45" s="62"/>
      <c r="J45" s="62"/>
      <c r="K45" s="62">
        <v>84.6</v>
      </c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>
        <v>16.920000000000002</v>
      </c>
      <c r="AE45" s="62">
        <v>101.52</v>
      </c>
      <c r="AF45" s="62">
        <f t="shared" si="0"/>
        <v>10571.820000000002</v>
      </c>
      <c r="AG45">
        <v>44</v>
      </c>
    </row>
    <row r="46" spans="1:33" x14ac:dyDescent="0.3">
      <c r="A46" t="s">
        <v>206</v>
      </c>
      <c r="B46" t="s">
        <v>221</v>
      </c>
      <c r="C46">
        <v>381215970</v>
      </c>
      <c r="D46">
        <v>243217042</v>
      </c>
      <c r="E46" s="60" t="s">
        <v>213</v>
      </c>
      <c r="F46" s="62"/>
      <c r="G46" s="62"/>
      <c r="H46" s="62">
        <v>688.04</v>
      </c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>
        <v>137.61000000000001</v>
      </c>
      <c r="AE46" s="77">
        <v>825.65</v>
      </c>
      <c r="AF46" s="62">
        <f t="shared" si="0"/>
        <v>11397.470000000001</v>
      </c>
      <c r="AG46">
        <v>45</v>
      </c>
    </row>
    <row r="47" spans="1:33" x14ac:dyDescent="0.3">
      <c r="A47" t="s">
        <v>206</v>
      </c>
      <c r="B47" t="s">
        <v>221</v>
      </c>
      <c r="C47">
        <v>763542134</v>
      </c>
      <c r="D47">
        <v>243217042</v>
      </c>
      <c r="E47" s="60" t="s">
        <v>214</v>
      </c>
      <c r="F47" s="62"/>
      <c r="G47" s="62"/>
      <c r="H47" s="62">
        <v>688.04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>
        <v>137.61000000000001</v>
      </c>
      <c r="AE47" s="77">
        <v>825.65</v>
      </c>
      <c r="AF47" s="62">
        <f t="shared" si="0"/>
        <v>12223.12</v>
      </c>
      <c r="AG47">
        <v>46</v>
      </c>
    </row>
    <row r="48" spans="1:33" x14ac:dyDescent="0.3">
      <c r="A48" t="s">
        <v>206</v>
      </c>
      <c r="B48" t="s">
        <v>221</v>
      </c>
      <c r="C48" t="s">
        <v>215</v>
      </c>
      <c r="D48">
        <v>752539027</v>
      </c>
      <c r="E48" s="60" t="s">
        <v>181</v>
      </c>
      <c r="F48" s="62"/>
      <c r="G48" s="62"/>
      <c r="H48" s="62"/>
      <c r="I48" s="62"/>
      <c r="J48" s="62">
        <v>3</v>
      </c>
      <c r="K48" s="62">
        <v>16.989999999999998</v>
      </c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>
        <v>3.4</v>
      </c>
      <c r="AE48" s="77">
        <v>23.39</v>
      </c>
      <c r="AF48" s="62">
        <f t="shared" si="0"/>
        <v>12246.51</v>
      </c>
      <c r="AG48">
        <v>47</v>
      </c>
    </row>
    <row r="49" spans="1:33" x14ac:dyDescent="0.3">
      <c r="A49" t="s">
        <v>218</v>
      </c>
      <c r="C49" t="s">
        <v>195</v>
      </c>
      <c r="E49" s="60" t="s">
        <v>196</v>
      </c>
      <c r="F49" s="62"/>
      <c r="G49" s="62"/>
      <c r="H49" s="62"/>
      <c r="I49" s="62"/>
      <c r="J49" s="62">
        <v>18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77">
        <v>18</v>
      </c>
      <c r="AF49" s="62">
        <f t="shared" si="0"/>
        <v>12264.51</v>
      </c>
      <c r="AG49">
        <v>48</v>
      </c>
    </row>
    <row r="50" spans="1:33" x14ac:dyDescent="0.3">
      <c r="A50" t="s">
        <v>224</v>
      </c>
      <c r="B50" t="s">
        <v>325</v>
      </c>
      <c r="C50">
        <v>403771146</v>
      </c>
      <c r="E50" s="60" t="s">
        <v>225</v>
      </c>
      <c r="F50" s="62">
        <v>415.5</v>
      </c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77">
        <v>415.5</v>
      </c>
      <c r="AF50" s="62">
        <f t="shared" si="0"/>
        <v>12680.01</v>
      </c>
      <c r="AG50">
        <v>49</v>
      </c>
    </row>
    <row r="51" spans="1:33" x14ac:dyDescent="0.3">
      <c r="A51" t="s">
        <v>224</v>
      </c>
      <c r="C51">
        <v>580425342</v>
      </c>
      <c r="D51">
        <v>916888080</v>
      </c>
      <c r="E51" s="60" t="s">
        <v>226</v>
      </c>
      <c r="F51" s="62"/>
      <c r="G51" s="62"/>
      <c r="H51" s="62"/>
      <c r="I51" s="62"/>
      <c r="J51" s="62"/>
      <c r="K51" s="62">
        <v>84.6</v>
      </c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>
        <v>16.920000000000002</v>
      </c>
      <c r="AE51" s="77">
        <v>101.52</v>
      </c>
      <c r="AF51" s="62">
        <f t="shared" si="0"/>
        <v>12781.53</v>
      </c>
      <c r="AG51">
        <v>50</v>
      </c>
    </row>
    <row r="52" spans="1:33" x14ac:dyDescent="0.3">
      <c r="A52" t="s">
        <v>224</v>
      </c>
      <c r="C52">
        <v>111562544</v>
      </c>
      <c r="D52">
        <v>243217042</v>
      </c>
      <c r="E52" s="60" t="s">
        <v>227</v>
      </c>
      <c r="F52" s="62"/>
      <c r="G52" s="62"/>
      <c r="H52" s="62">
        <v>688.04</v>
      </c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>
        <v>137.61000000000001</v>
      </c>
      <c r="AE52" s="77">
        <v>825.65</v>
      </c>
      <c r="AF52" s="62">
        <f t="shared" si="0"/>
        <v>13607.18</v>
      </c>
      <c r="AG52">
        <v>51</v>
      </c>
    </row>
    <row r="53" spans="1:33" x14ac:dyDescent="0.3">
      <c r="A53" t="s">
        <v>224</v>
      </c>
      <c r="B53" t="s">
        <v>333</v>
      </c>
      <c r="C53">
        <v>774456070</v>
      </c>
      <c r="D53">
        <v>87638389</v>
      </c>
      <c r="E53" s="60" t="s">
        <v>249</v>
      </c>
      <c r="F53" s="62"/>
      <c r="G53" s="62"/>
      <c r="H53" s="62"/>
      <c r="I53" s="62">
        <v>150</v>
      </c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>
        <v>30</v>
      </c>
      <c r="AE53" s="77">
        <v>180</v>
      </c>
      <c r="AF53" s="62">
        <f t="shared" si="0"/>
        <v>13787.18</v>
      </c>
      <c r="AG53">
        <v>52</v>
      </c>
    </row>
    <row r="54" spans="1:33" x14ac:dyDescent="0.3">
      <c r="A54" t="s">
        <v>228</v>
      </c>
      <c r="B54" t="s">
        <v>325</v>
      </c>
      <c r="C54" t="s">
        <v>229</v>
      </c>
      <c r="D54">
        <v>752539027</v>
      </c>
      <c r="E54" s="60" t="s">
        <v>181</v>
      </c>
      <c r="F54" s="62"/>
      <c r="G54" s="62"/>
      <c r="H54" s="62"/>
      <c r="I54" s="62"/>
      <c r="J54" s="62">
        <v>3</v>
      </c>
      <c r="K54" s="62">
        <v>16.989999999999998</v>
      </c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>
        <v>3.4</v>
      </c>
      <c r="AE54" s="77">
        <v>23.39</v>
      </c>
      <c r="AF54" s="62">
        <f t="shared" si="0"/>
        <v>13810.57</v>
      </c>
      <c r="AG54">
        <v>53</v>
      </c>
    </row>
    <row r="55" spans="1:33" x14ac:dyDescent="0.3">
      <c r="A55" t="s">
        <v>230</v>
      </c>
      <c r="B55" t="s">
        <v>325</v>
      </c>
      <c r="C55">
        <v>130885</v>
      </c>
      <c r="E55" s="60" t="s">
        <v>250</v>
      </c>
      <c r="F55" s="62"/>
      <c r="G55" s="62"/>
      <c r="H55" s="62"/>
      <c r="I55" s="62"/>
      <c r="J55" s="62"/>
      <c r="K55" s="62"/>
      <c r="L55" s="62"/>
      <c r="M55" s="62"/>
      <c r="N55" s="62">
        <v>300</v>
      </c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>
        <v>48.3</v>
      </c>
      <c r="AE55" s="77">
        <v>348.3</v>
      </c>
      <c r="AF55" s="62">
        <f t="shared" si="0"/>
        <v>14158.869999999999</v>
      </c>
      <c r="AG55">
        <v>54</v>
      </c>
    </row>
    <row r="56" spans="1:33" x14ac:dyDescent="0.3">
      <c r="A56" t="s">
        <v>230</v>
      </c>
      <c r="B56" t="s">
        <v>325</v>
      </c>
      <c r="C56">
        <v>814405995</v>
      </c>
      <c r="E56" s="60" t="s">
        <v>231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>
        <v>199.18</v>
      </c>
      <c r="V56" s="62"/>
      <c r="W56" s="62"/>
      <c r="X56" s="62"/>
      <c r="Y56" s="62"/>
      <c r="Z56" s="62"/>
      <c r="AA56" s="62"/>
      <c r="AB56" s="62"/>
      <c r="AC56" s="62"/>
      <c r="AD56" s="62"/>
      <c r="AE56" s="77">
        <v>199.18</v>
      </c>
      <c r="AF56" s="62">
        <f t="shared" si="0"/>
        <v>14358.05</v>
      </c>
      <c r="AG56">
        <v>55</v>
      </c>
    </row>
    <row r="57" spans="1:33" x14ac:dyDescent="0.3">
      <c r="A57" t="s">
        <v>230</v>
      </c>
      <c r="B57" t="s">
        <v>325</v>
      </c>
      <c r="C57">
        <v>27221871</v>
      </c>
      <c r="D57">
        <v>296312096</v>
      </c>
      <c r="E57" s="60" t="s">
        <v>251</v>
      </c>
      <c r="F57" s="62"/>
      <c r="G57" s="62"/>
      <c r="H57" s="62"/>
      <c r="I57" s="62"/>
      <c r="J57" s="62"/>
      <c r="K57" s="62">
        <v>35</v>
      </c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>
        <v>7</v>
      </c>
      <c r="AE57" s="77">
        <v>42</v>
      </c>
      <c r="AF57" s="62">
        <f t="shared" si="0"/>
        <v>14400.05</v>
      </c>
      <c r="AG57">
        <v>56</v>
      </c>
    </row>
    <row r="58" spans="1:33" x14ac:dyDescent="0.3">
      <c r="A58" t="s">
        <v>230</v>
      </c>
      <c r="B58" t="s">
        <v>325</v>
      </c>
      <c r="C58">
        <v>471345857</v>
      </c>
      <c r="D58">
        <v>440498250</v>
      </c>
      <c r="E58" s="60" t="s">
        <v>232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>
        <v>210</v>
      </c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>
        <v>42</v>
      </c>
      <c r="AE58" s="77">
        <v>252</v>
      </c>
      <c r="AF58" s="62">
        <f t="shared" si="0"/>
        <v>14652.05</v>
      </c>
      <c r="AG58">
        <v>57</v>
      </c>
    </row>
    <row r="59" spans="1:33" x14ac:dyDescent="0.3">
      <c r="A59" t="s">
        <v>230</v>
      </c>
      <c r="B59" t="s">
        <v>325</v>
      </c>
      <c r="C59">
        <v>209990014</v>
      </c>
      <c r="E59" s="60" t="s">
        <v>233</v>
      </c>
      <c r="F59" s="62">
        <v>519.29999999999995</v>
      </c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77">
        <v>519.29999999999995</v>
      </c>
      <c r="AF59" s="62">
        <f t="shared" si="0"/>
        <v>15171.349999999999</v>
      </c>
      <c r="AG59">
        <v>58</v>
      </c>
    </row>
    <row r="60" spans="1:33" x14ac:dyDescent="0.3">
      <c r="A60" t="s">
        <v>230</v>
      </c>
      <c r="B60" t="s">
        <v>332</v>
      </c>
      <c r="C60">
        <v>66635153</v>
      </c>
      <c r="E60" s="60" t="s">
        <v>252</v>
      </c>
      <c r="F60" s="62"/>
      <c r="G60" s="62">
        <v>23.4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77">
        <v>23.4</v>
      </c>
      <c r="AF60" s="62">
        <f t="shared" si="0"/>
        <v>15194.749999999998</v>
      </c>
      <c r="AG60">
        <v>59</v>
      </c>
    </row>
    <row r="61" spans="1:33" x14ac:dyDescent="0.3">
      <c r="A61" t="s">
        <v>236</v>
      </c>
      <c r="B61" t="s">
        <v>326</v>
      </c>
      <c r="D61">
        <v>243217042</v>
      </c>
      <c r="E61" s="60" t="s">
        <v>237</v>
      </c>
      <c r="F61" s="62"/>
      <c r="G61" s="62"/>
      <c r="H61" s="62">
        <v>688.04</v>
      </c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>
        <v>137.61000000000001</v>
      </c>
      <c r="AE61" s="77">
        <v>825.65</v>
      </c>
      <c r="AF61" s="62">
        <f>SUM(AF60+AE61)</f>
        <v>16020.399999999998</v>
      </c>
      <c r="AG61">
        <v>60</v>
      </c>
    </row>
    <row r="62" spans="1:33" x14ac:dyDescent="0.3">
      <c r="A62" t="s">
        <v>236</v>
      </c>
      <c r="B62" t="s">
        <v>326</v>
      </c>
      <c r="E62" s="60" t="s">
        <v>238</v>
      </c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>
        <v>10</v>
      </c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77">
        <v>10</v>
      </c>
      <c r="AF62" s="62">
        <f t="shared" si="0"/>
        <v>16030.399999999998</v>
      </c>
      <c r="AG62">
        <v>61</v>
      </c>
    </row>
    <row r="63" spans="1:33" x14ac:dyDescent="0.3">
      <c r="A63" t="s">
        <v>236</v>
      </c>
      <c r="B63" t="s">
        <v>326</v>
      </c>
      <c r="D63">
        <v>916888080</v>
      </c>
      <c r="E63" s="60" t="s">
        <v>239</v>
      </c>
      <c r="F63" s="62"/>
      <c r="G63" s="62"/>
      <c r="H63" s="62"/>
      <c r="I63" s="62"/>
      <c r="J63" s="62"/>
      <c r="K63" s="62">
        <v>99.42</v>
      </c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>
        <v>19.88</v>
      </c>
      <c r="AE63" s="77">
        <v>119.3</v>
      </c>
      <c r="AF63" s="62">
        <f t="shared" si="0"/>
        <v>16149.699999999997</v>
      </c>
      <c r="AG63">
        <v>62</v>
      </c>
    </row>
    <row r="64" spans="1:33" x14ac:dyDescent="0.3">
      <c r="A64" t="s">
        <v>240</v>
      </c>
      <c r="B64" t="s">
        <v>326</v>
      </c>
      <c r="D64">
        <v>752539027</v>
      </c>
      <c r="E64" s="60" t="s">
        <v>241</v>
      </c>
      <c r="F64" s="62"/>
      <c r="G64" s="62"/>
      <c r="H64" s="62"/>
      <c r="I64" s="62"/>
      <c r="J64" s="62"/>
      <c r="K64" s="62">
        <v>16.989999999999998</v>
      </c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>
        <v>3.4</v>
      </c>
      <c r="AE64" s="77">
        <v>20.39</v>
      </c>
      <c r="AF64" s="62">
        <f t="shared" si="0"/>
        <v>16170.089999999997</v>
      </c>
      <c r="AG64">
        <v>63</v>
      </c>
    </row>
    <row r="65" spans="1:33" x14ac:dyDescent="0.3">
      <c r="A65" t="s">
        <v>240</v>
      </c>
      <c r="B65" t="s">
        <v>331</v>
      </c>
      <c r="D65">
        <v>306147288</v>
      </c>
      <c r="E65" s="60" t="s">
        <v>242</v>
      </c>
      <c r="F65" s="62"/>
      <c r="G65" s="62"/>
      <c r="H65" s="62">
        <v>266.33</v>
      </c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>
        <v>53.27</v>
      </c>
      <c r="AE65" s="77">
        <v>319.60000000000002</v>
      </c>
      <c r="AF65" s="62">
        <f t="shared" si="0"/>
        <v>16489.689999999995</v>
      </c>
      <c r="AG65">
        <v>64</v>
      </c>
    </row>
    <row r="66" spans="1:33" x14ac:dyDescent="0.3">
      <c r="A66" t="s">
        <v>240</v>
      </c>
      <c r="B66" t="s">
        <v>326</v>
      </c>
      <c r="E66" s="60" t="s">
        <v>350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>
        <v>28.98</v>
      </c>
      <c r="Z66" s="62"/>
      <c r="AA66" s="62"/>
      <c r="AB66" s="62"/>
      <c r="AC66" s="62"/>
      <c r="AD66" s="62"/>
      <c r="AE66" s="77">
        <v>28.98</v>
      </c>
      <c r="AF66" s="62">
        <f t="shared" si="0"/>
        <v>16518.669999999995</v>
      </c>
      <c r="AG66">
        <v>65</v>
      </c>
    </row>
    <row r="67" spans="1:33" x14ac:dyDescent="0.3">
      <c r="A67" t="s">
        <v>240</v>
      </c>
      <c r="B67" t="s">
        <v>326</v>
      </c>
      <c r="E67" s="60" t="s">
        <v>349</v>
      </c>
      <c r="F67" s="62"/>
      <c r="G67" s="62"/>
      <c r="H67" s="62"/>
      <c r="I67" s="62"/>
      <c r="J67" s="62">
        <v>3</v>
      </c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77">
        <v>3</v>
      </c>
      <c r="AF67" s="62">
        <f t="shared" si="0"/>
        <v>16521.669999999995</v>
      </c>
      <c r="AG67">
        <v>66</v>
      </c>
    </row>
    <row r="68" spans="1:33" x14ac:dyDescent="0.3">
      <c r="A68" t="s">
        <v>243</v>
      </c>
      <c r="B68" t="s">
        <v>326</v>
      </c>
      <c r="E68" s="60" t="s">
        <v>244</v>
      </c>
      <c r="F68" s="62">
        <v>519.29999999999995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77">
        <v>519.29999999999995</v>
      </c>
      <c r="AF68" s="62">
        <f t="shared" si="0"/>
        <v>17040.969999999994</v>
      </c>
      <c r="AG68">
        <v>67</v>
      </c>
    </row>
    <row r="69" spans="1:33" x14ac:dyDescent="0.3">
      <c r="A69" t="s">
        <v>243</v>
      </c>
      <c r="B69" t="s">
        <v>325</v>
      </c>
      <c r="C69">
        <v>76994608</v>
      </c>
      <c r="E69" s="60" t="s">
        <v>245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>
        <v>10</v>
      </c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77">
        <v>10</v>
      </c>
      <c r="AF69" s="62">
        <f t="shared" si="0"/>
        <v>17050.969999999994</v>
      </c>
      <c r="AG69">
        <v>68</v>
      </c>
    </row>
    <row r="70" spans="1:33" x14ac:dyDescent="0.3">
      <c r="A70" t="s">
        <v>243</v>
      </c>
      <c r="B70" t="s">
        <v>326</v>
      </c>
      <c r="C70">
        <v>633148923</v>
      </c>
      <c r="E70" s="60" t="s">
        <v>246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>
        <v>10</v>
      </c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77">
        <v>10</v>
      </c>
      <c r="AF70" s="62">
        <f t="shared" si="0"/>
        <v>17060.969999999994</v>
      </c>
      <c r="AG70">
        <v>69</v>
      </c>
    </row>
    <row r="71" spans="1:33" x14ac:dyDescent="0.3">
      <c r="A71" t="s">
        <v>243</v>
      </c>
      <c r="B71" t="s">
        <v>326</v>
      </c>
      <c r="C71">
        <v>160237026</v>
      </c>
      <c r="D71">
        <v>416758824</v>
      </c>
      <c r="E71" s="60" t="s">
        <v>247</v>
      </c>
      <c r="F71" s="62"/>
      <c r="G71" s="62"/>
      <c r="H71" s="62"/>
      <c r="I71" s="62"/>
      <c r="J71" s="62"/>
      <c r="K71" s="62">
        <v>110.84</v>
      </c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>
        <v>22.17</v>
      </c>
      <c r="AE71" s="77">
        <v>133.01</v>
      </c>
      <c r="AF71" s="62">
        <f t="shared" si="0"/>
        <v>17193.979999999992</v>
      </c>
      <c r="AG71">
        <v>70</v>
      </c>
    </row>
    <row r="72" spans="1:33" x14ac:dyDescent="0.3">
      <c r="A72" t="s">
        <v>243</v>
      </c>
      <c r="B72" t="s">
        <v>326</v>
      </c>
      <c r="C72">
        <v>24075579</v>
      </c>
      <c r="D72">
        <v>243217042</v>
      </c>
      <c r="E72" s="60" t="s">
        <v>248</v>
      </c>
      <c r="F72" s="62"/>
      <c r="G72" s="62"/>
      <c r="H72" s="62">
        <v>688.04</v>
      </c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>
        <v>137.61000000000001</v>
      </c>
      <c r="AE72" s="77">
        <v>825.65</v>
      </c>
      <c r="AF72" s="62">
        <f t="shared" si="0"/>
        <v>18019.629999999994</v>
      </c>
      <c r="AG72">
        <v>71</v>
      </c>
    </row>
    <row r="73" spans="1:33" x14ac:dyDescent="0.3">
      <c r="A73" t="s">
        <v>243</v>
      </c>
      <c r="B73" t="s">
        <v>326</v>
      </c>
      <c r="C73">
        <v>837207269</v>
      </c>
      <c r="E73" s="60" t="s">
        <v>253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>
        <v>199.18</v>
      </c>
      <c r="V73" s="62"/>
      <c r="W73" s="62"/>
      <c r="X73" s="62"/>
      <c r="Y73" s="62"/>
      <c r="Z73" s="62"/>
      <c r="AA73" s="62"/>
      <c r="AB73" s="62"/>
      <c r="AC73" s="62"/>
      <c r="AD73" s="62"/>
      <c r="AE73" s="77">
        <v>199.18</v>
      </c>
      <c r="AF73" s="62">
        <f t="shared" si="0"/>
        <v>18218.809999999994</v>
      </c>
      <c r="AG73">
        <v>72</v>
      </c>
    </row>
    <row r="74" spans="1:33" x14ac:dyDescent="0.3">
      <c r="A74" t="s">
        <v>243</v>
      </c>
      <c r="B74" t="s">
        <v>326</v>
      </c>
      <c r="C74">
        <v>470243220</v>
      </c>
      <c r="D74">
        <v>916888080</v>
      </c>
      <c r="E74" s="60" t="s">
        <v>254</v>
      </c>
      <c r="F74" s="62"/>
      <c r="G74" s="62"/>
      <c r="H74" s="62"/>
      <c r="I74" s="62"/>
      <c r="J74" s="62"/>
      <c r="K74" s="62">
        <v>99.42</v>
      </c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>
        <v>19.88</v>
      </c>
      <c r="AE74" s="77">
        <v>119.3</v>
      </c>
      <c r="AF74" s="62">
        <f t="shared" si="0"/>
        <v>18338.109999999993</v>
      </c>
      <c r="AG74">
        <v>73</v>
      </c>
    </row>
    <row r="75" spans="1:33" x14ac:dyDescent="0.3">
      <c r="A75" t="s">
        <v>309</v>
      </c>
      <c r="B75" t="s">
        <v>330</v>
      </c>
      <c r="C75" t="s">
        <v>195</v>
      </c>
      <c r="E75" s="60" t="s">
        <v>349</v>
      </c>
      <c r="F75" s="62"/>
      <c r="G75" s="62"/>
      <c r="H75" s="62"/>
      <c r="I75" s="62"/>
      <c r="J75" s="62">
        <v>3</v>
      </c>
      <c r="K75" s="62">
        <v>16.989999999999998</v>
      </c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>
        <v>245.71</v>
      </c>
      <c r="AA75" s="62"/>
      <c r="AB75" s="62"/>
      <c r="AC75" s="62"/>
      <c r="AD75" s="62">
        <v>49.14</v>
      </c>
      <c r="AE75" s="77">
        <v>318.24</v>
      </c>
      <c r="AF75" s="62">
        <f t="shared" si="0"/>
        <v>18656.349999999995</v>
      </c>
      <c r="AG75">
        <v>74</v>
      </c>
    </row>
    <row r="76" spans="1:33" x14ac:dyDescent="0.3">
      <c r="A76" t="s">
        <v>310</v>
      </c>
      <c r="C76" t="s">
        <v>195</v>
      </c>
      <c r="E76" s="60" t="s">
        <v>348</v>
      </c>
      <c r="F76" s="62"/>
      <c r="G76" s="62"/>
      <c r="H76" s="62"/>
      <c r="I76" s="62"/>
      <c r="J76" s="62">
        <v>18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77">
        <v>18</v>
      </c>
      <c r="AF76" s="62">
        <f t="shared" ref="AF76:AF104" si="1">SUM(AF75+AE76)</f>
        <v>18674.349999999995</v>
      </c>
      <c r="AG76">
        <v>75</v>
      </c>
    </row>
    <row r="77" spans="1:33" x14ac:dyDescent="0.3">
      <c r="A77" t="s">
        <v>312</v>
      </c>
      <c r="B77" t="s">
        <v>327</v>
      </c>
      <c r="E77" s="60" t="s">
        <v>338</v>
      </c>
      <c r="F77" s="62">
        <v>800.48</v>
      </c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77">
        <v>800.48</v>
      </c>
      <c r="AF77" s="62">
        <f t="shared" si="1"/>
        <v>19474.829999999994</v>
      </c>
      <c r="AG77">
        <v>76</v>
      </c>
    </row>
    <row r="78" spans="1:33" x14ac:dyDescent="0.3">
      <c r="A78" t="s">
        <v>312</v>
      </c>
      <c r="B78" t="s">
        <v>327</v>
      </c>
      <c r="E78" s="60" t="s">
        <v>339</v>
      </c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>
        <v>10</v>
      </c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77">
        <v>10</v>
      </c>
      <c r="AF78" s="62">
        <f t="shared" si="1"/>
        <v>19484.829999999994</v>
      </c>
      <c r="AG78">
        <v>77</v>
      </c>
    </row>
    <row r="79" spans="1:33" x14ac:dyDescent="0.3">
      <c r="A79" t="s">
        <v>312</v>
      </c>
      <c r="B79" t="s">
        <v>327</v>
      </c>
      <c r="D79">
        <v>243217042</v>
      </c>
      <c r="E79" s="60" t="s">
        <v>313</v>
      </c>
      <c r="F79" s="62"/>
      <c r="G79" s="62"/>
      <c r="H79" s="62">
        <v>688.04</v>
      </c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>
        <v>137.61000000000001</v>
      </c>
      <c r="AE79" s="77">
        <v>825.65</v>
      </c>
      <c r="AF79" s="62">
        <f t="shared" si="1"/>
        <v>20310.479999999996</v>
      </c>
      <c r="AG79">
        <v>78</v>
      </c>
    </row>
    <row r="80" spans="1:33" x14ac:dyDescent="0.3">
      <c r="A80" t="s">
        <v>312</v>
      </c>
      <c r="B80" t="s">
        <v>327</v>
      </c>
      <c r="E80" s="60" t="s">
        <v>340</v>
      </c>
      <c r="F80" s="62"/>
      <c r="G80" s="62"/>
      <c r="H80" s="62"/>
      <c r="I80" s="62"/>
      <c r="J80" s="62"/>
      <c r="K80" s="62"/>
      <c r="L80" s="62"/>
      <c r="M80" s="62"/>
      <c r="N80" s="62"/>
      <c r="O80" s="62">
        <v>243</v>
      </c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77">
        <v>243</v>
      </c>
      <c r="AF80" s="62">
        <f t="shared" si="1"/>
        <v>20553.479999999996</v>
      </c>
      <c r="AG80">
        <v>79</v>
      </c>
    </row>
    <row r="81" spans="1:33" x14ac:dyDescent="0.3">
      <c r="A81" t="s">
        <v>312</v>
      </c>
      <c r="B81" t="s">
        <v>327</v>
      </c>
      <c r="E81" s="60" t="s">
        <v>346</v>
      </c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>
        <v>9.98</v>
      </c>
      <c r="AB81" s="62"/>
      <c r="AC81" s="62"/>
      <c r="AD81" s="62">
        <v>2</v>
      </c>
      <c r="AE81" s="77">
        <v>11.98</v>
      </c>
      <c r="AF81" s="62">
        <f t="shared" si="1"/>
        <v>20565.459999999995</v>
      </c>
      <c r="AG81">
        <v>80</v>
      </c>
    </row>
    <row r="82" spans="1:33" ht="28.8" x14ac:dyDescent="0.3">
      <c r="A82" t="s">
        <v>312</v>
      </c>
      <c r="B82" t="s">
        <v>327</v>
      </c>
      <c r="E82" s="60" t="s">
        <v>347</v>
      </c>
      <c r="F82" s="62"/>
      <c r="G82" s="62">
        <v>5.22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77">
        <v>5.22</v>
      </c>
      <c r="AF82" s="62">
        <f t="shared" si="1"/>
        <v>20570.679999999997</v>
      </c>
      <c r="AG82">
        <v>81</v>
      </c>
    </row>
    <row r="83" spans="1:33" x14ac:dyDescent="0.3">
      <c r="A83" t="s">
        <v>312</v>
      </c>
      <c r="B83" t="s">
        <v>327</v>
      </c>
      <c r="D83">
        <v>916888080</v>
      </c>
      <c r="E83" s="60" t="s">
        <v>314</v>
      </c>
      <c r="F83" s="62"/>
      <c r="G83" s="62"/>
      <c r="H83" s="62"/>
      <c r="I83" s="62"/>
      <c r="J83" s="62"/>
      <c r="K83" s="62">
        <v>99.42</v>
      </c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>
        <v>19.88</v>
      </c>
      <c r="AE83" s="77">
        <v>119.3</v>
      </c>
      <c r="AF83" s="62">
        <f t="shared" si="1"/>
        <v>20689.979999999996</v>
      </c>
      <c r="AG83">
        <v>82</v>
      </c>
    </row>
    <row r="84" spans="1:33" x14ac:dyDescent="0.3">
      <c r="A84" t="s">
        <v>315</v>
      </c>
      <c r="B84" t="s">
        <v>329</v>
      </c>
      <c r="E84" s="60" t="s">
        <v>345</v>
      </c>
      <c r="F84" s="62"/>
      <c r="G84" s="62"/>
      <c r="H84" s="62"/>
      <c r="I84" s="62"/>
      <c r="J84" s="62"/>
      <c r="K84" s="62">
        <v>50</v>
      </c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>
        <v>10</v>
      </c>
      <c r="AE84" s="77">
        <v>60</v>
      </c>
      <c r="AF84" s="62">
        <f t="shared" si="1"/>
        <v>20749.979999999996</v>
      </c>
      <c r="AG84">
        <v>83</v>
      </c>
    </row>
    <row r="85" spans="1:33" x14ac:dyDescent="0.3">
      <c r="A85" t="s">
        <v>315</v>
      </c>
      <c r="B85" t="s">
        <v>328</v>
      </c>
      <c r="C85" t="s">
        <v>195</v>
      </c>
      <c r="E85" s="60" t="s">
        <v>337</v>
      </c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>
        <v>35</v>
      </c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77">
        <v>35</v>
      </c>
      <c r="AF85" s="62">
        <f t="shared" si="1"/>
        <v>20784.979999999996</v>
      </c>
      <c r="AG85">
        <v>84</v>
      </c>
    </row>
    <row r="86" spans="1:33" x14ac:dyDescent="0.3">
      <c r="A86" t="s">
        <v>315</v>
      </c>
      <c r="B86" t="s">
        <v>327</v>
      </c>
      <c r="C86" t="s">
        <v>195</v>
      </c>
      <c r="D86">
        <v>752539027</v>
      </c>
      <c r="E86" s="60" t="s">
        <v>316</v>
      </c>
      <c r="F86" s="62"/>
      <c r="G86" s="62"/>
      <c r="H86" s="62"/>
      <c r="I86" s="62"/>
      <c r="J86" s="62">
        <v>3</v>
      </c>
      <c r="K86" s="62">
        <v>16.989999999999998</v>
      </c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>
        <v>17.98</v>
      </c>
      <c r="AB86" s="62"/>
      <c r="AC86" s="62"/>
      <c r="AD86" s="62">
        <v>3.4</v>
      </c>
      <c r="AE86" s="77">
        <v>41.37</v>
      </c>
      <c r="AF86" s="62">
        <f t="shared" si="1"/>
        <v>20826.349999999995</v>
      </c>
      <c r="AG86">
        <v>85</v>
      </c>
    </row>
    <row r="87" spans="1:33" x14ac:dyDescent="0.3">
      <c r="A87" t="s">
        <v>317</v>
      </c>
      <c r="C87">
        <v>537480272</v>
      </c>
      <c r="E87" s="60" t="s">
        <v>341</v>
      </c>
      <c r="F87" s="62">
        <v>540.79999999999995</v>
      </c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77">
        <v>540.79999999999995</v>
      </c>
      <c r="AF87" s="62">
        <f t="shared" si="1"/>
        <v>21367.149999999994</v>
      </c>
      <c r="AG87">
        <v>86</v>
      </c>
    </row>
    <row r="88" spans="1:33" x14ac:dyDescent="0.3">
      <c r="A88" t="s">
        <v>317</v>
      </c>
      <c r="C88">
        <v>14215137</v>
      </c>
      <c r="D88">
        <v>916888080</v>
      </c>
      <c r="E88" s="60" t="s">
        <v>318</v>
      </c>
      <c r="F88" s="62"/>
      <c r="G88" s="62"/>
      <c r="H88" s="62"/>
      <c r="I88" s="62"/>
      <c r="J88" s="62"/>
      <c r="K88" s="62">
        <v>99.42</v>
      </c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>
        <v>19.88</v>
      </c>
      <c r="AE88" s="77">
        <v>119.3</v>
      </c>
      <c r="AF88" s="62">
        <f t="shared" si="1"/>
        <v>21486.449999999993</v>
      </c>
      <c r="AG88">
        <v>87</v>
      </c>
    </row>
    <row r="89" spans="1:33" x14ac:dyDescent="0.3">
      <c r="A89" t="s">
        <v>317</v>
      </c>
      <c r="C89">
        <v>252523270</v>
      </c>
      <c r="D89">
        <v>243217042</v>
      </c>
      <c r="E89" s="60" t="s">
        <v>319</v>
      </c>
      <c r="F89" s="62"/>
      <c r="G89" s="62"/>
      <c r="H89" s="62">
        <v>688.04</v>
      </c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>
        <v>137.61000000000001</v>
      </c>
      <c r="AE89" s="77">
        <v>825.65</v>
      </c>
      <c r="AF89" s="62">
        <f t="shared" si="1"/>
        <v>22312.099999999995</v>
      </c>
      <c r="AG89">
        <v>88</v>
      </c>
    </row>
    <row r="90" spans="1:33" x14ac:dyDescent="0.3">
      <c r="A90" t="s">
        <v>317</v>
      </c>
      <c r="C90">
        <v>143217968</v>
      </c>
      <c r="E90" t="s">
        <v>171</v>
      </c>
      <c r="F90" s="62">
        <v>210</v>
      </c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77">
        <v>210.25</v>
      </c>
      <c r="AF90" s="62">
        <f t="shared" si="1"/>
        <v>22522.349999999995</v>
      </c>
      <c r="AG90">
        <v>89</v>
      </c>
    </row>
    <row r="91" spans="1:33" x14ac:dyDescent="0.3">
      <c r="A91" t="s">
        <v>323</v>
      </c>
      <c r="B91" t="s">
        <v>335</v>
      </c>
      <c r="C91" t="s">
        <v>195</v>
      </c>
      <c r="D91">
        <v>752539027</v>
      </c>
      <c r="E91" s="60" t="s">
        <v>342</v>
      </c>
      <c r="F91" s="62"/>
      <c r="G91" s="62"/>
      <c r="H91" s="62"/>
      <c r="I91" s="62"/>
      <c r="J91" s="62">
        <v>3</v>
      </c>
      <c r="K91" s="62">
        <v>16.989999999999998</v>
      </c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>
        <v>3.4</v>
      </c>
      <c r="AE91" s="77">
        <v>23.39</v>
      </c>
      <c r="AF91" s="62">
        <f t="shared" si="1"/>
        <v>22545.739999999994</v>
      </c>
      <c r="AG91">
        <v>90</v>
      </c>
    </row>
    <row r="92" spans="1:33" ht="28.8" x14ac:dyDescent="0.3">
      <c r="A92" t="s">
        <v>334</v>
      </c>
      <c r="B92" t="s">
        <v>335</v>
      </c>
      <c r="C92">
        <v>313309756</v>
      </c>
      <c r="D92">
        <v>894752783</v>
      </c>
      <c r="E92" s="60" t="s">
        <v>344</v>
      </c>
      <c r="F92" s="62"/>
      <c r="G92" s="62"/>
      <c r="H92" s="62"/>
      <c r="I92" s="62"/>
      <c r="J92" s="62"/>
      <c r="K92" s="62"/>
      <c r="L92" s="62"/>
      <c r="M92" s="62">
        <v>30</v>
      </c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>
        <v>6</v>
      </c>
      <c r="AE92" s="77">
        <v>36</v>
      </c>
      <c r="AF92" s="62">
        <f t="shared" si="1"/>
        <v>22581.739999999994</v>
      </c>
      <c r="AG92">
        <v>91</v>
      </c>
    </row>
    <row r="93" spans="1:33" x14ac:dyDescent="0.3">
      <c r="A93" t="s">
        <v>353</v>
      </c>
      <c r="C93">
        <v>397434858</v>
      </c>
      <c r="E93" s="60" t="s">
        <v>354</v>
      </c>
      <c r="F93" s="62">
        <v>540.79999999999995</v>
      </c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77">
        <v>540.79999999999995</v>
      </c>
      <c r="AF93" s="62">
        <f t="shared" si="1"/>
        <v>23122.539999999994</v>
      </c>
      <c r="AG93">
        <v>92</v>
      </c>
    </row>
    <row r="94" spans="1:33" x14ac:dyDescent="0.3">
      <c r="A94" t="s">
        <v>353</v>
      </c>
      <c r="C94">
        <v>386921756</v>
      </c>
      <c r="E94" s="60" t="s">
        <v>171</v>
      </c>
      <c r="F94" s="62">
        <v>90.32</v>
      </c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77">
        <v>90.32</v>
      </c>
      <c r="AF94" s="62">
        <f t="shared" si="1"/>
        <v>23212.859999999993</v>
      </c>
      <c r="AG94">
        <v>93</v>
      </c>
    </row>
    <row r="95" spans="1:33" x14ac:dyDescent="0.3">
      <c r="A95" t="s">
        <v>353</v>
      </c>
      <c r="C95">
        <v>288775910</v>
      </c>
      <c r="D95">
        <v>916888080</v>
      </c>
      <c r="E95" s="60" t="s">
        <v>355</v>
      </c>
      <c r="F95" s="62"/>
      <c r="G95" s="62"/>
      <c r="H95" s="62"/>
      <c r="I95" s="62"/>
      <c r="J95" s="62"/>
      <c r="K95" s="62">
        <v>99.42</v>
      </c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>
        <v>19.88</v>
      </c>
      <c r="AE95" s="77">
        <v>119.3</v>
      </c>
      <c r="AF95" s="62">
        <f t="shared" si="1"/>
        <v>23332.159999999993</v>
      </c>
      <c r="AG95">
        <v>94</v>
      </c>
    </row>
    <row r="96" spans="1:33" x14ac:dyDescent="0.3">
      <c r="A96" t="s">
        <v>353</v>
      </c>
      <c r="D96">
        <v>243217042</v>
      </c>
      <c r="E96" s="60" t="s">
        <v>356</v>
      </c>
      <c r="F96" s="62"/>
      <c r="G96" s="62"/>
      <c r="H96" s="62">
        <v>688.04</v>
      </c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>
        <v>137.61000000000001</v>
      </c>
      <c r="AE96" s="77">
        <v>825.65</v>
      </c>
      <c r="AF96" s="62">
        <f t="shared" si="1"/>
        <v>24157.809999999994</v>
      </c>
      <c r="AG96">
        <v>95</v>
      </c>
    </row>
    <row r="97" spans="1:33" x14ac:dyDescent="0.3">
      <c r="A97" t="s">
        <v>353</v>
      </c>
      <c r="C97">
        <v>561723555</v>
      </c>
      <c r="E97" s="60" t="s">
        <v>357</v>
      </c>
      <c r="F97" s="62"/>
      <c r="G97" s="62"/>
      <c r="H97" s="62"/>
      <c r="I97" s="62"/>
      <c r="J97" s="62"/>
      <c r="K97" s="62">
        <v>1.1000000000000001</v>
      </c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77">
        <v>1.1000000000000001</v>
      </c>
      <c r="AF97" s="62">
        <f t="shared" si="1"/>
        <v>24158.909999999993</v>
      </c>
      <c r="AG97">
        <v>96</v>
      </c>
    </row>
    <row r="98" spans="1:33" x14ac:dyDescent="0.3">
      <c r="A98" t="s">
        <v>353</v>
      </c>
      <c r="C98" t="s">
        <v>195</v>
      </c>
      <c r="D98">
        <v>752539027</v>
      </c>
      <c r="E98" s="60" t="s">
        <v>365</v>
      </c>
      <c r="F98" s="62"/>
      <c r="G98" s="62"/>
      <c r="H98" s="62"/>
      <c r="I98" s="62"/>
      <c r="J98" s="62">
        <v>3</v>
      </c>
      <c r="K98" s="62">
        <v>16.989999999999998</v>
      </c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>
        <v>3.4</v>
      </c>
      <c r="AE98" s="77">
        <v>23.39</v>
      </c>
      <c r="AF98" s="62">
        <f t="shared" si="1"/>
        <v>24182.299999999992</v>
      </c>
      <c r="AG98">
        <v>97</v>
      </c>
    </row>
    <row r="99" spans="1:33" x14ac:dyDescent="0.3">
      <c r="A99" t="s">
        <v>353</v>
      </c>
      <c r="C99">
        <v>975631272</v>
      </c>
      <c r="E99" s="60" t="s">
        <v>358</v>
      </c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>
        <v>20</v>
      </c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77">
        <v>20</v>
      </c>
      <c r="AF99" s="62">
        <f t="shared" si="1"/>
        <v>24202.299999999992</v>
      </c>
      <c r="AG99">
        <v>98</v>
      </c>
    </row>
    <row r="100" spans="1:33" x14ac:dyDescent="0.3">
      <c r="A100" t="s">
        <v>353</v>
      </c>
      <c r="C100">
        <v>101397562</v>
      </c>
      <c r="E100" s="60" t="s">
        <v>359</v>
      </c>
      <c r="F100" s="62"/>
      <c r="G100" s="62"/>
      <c r="H100" s="62"/>
      <c r="I100" s="62">
        <v>150</v>
      </c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77">
        <v>150</v>
      </c>
      <c r="AF100" s="62">
        <f t="shared" si="1"/>
        <v>24352.299999999992</v>
      </c>
      <c r="AG100">
        <v>99</v>
      </c>
    </row>
    <row r="101" spans="1:33" x14ac:dyDescent="0.3">
      <c r="A101" t="s">
        <v>353</v>
      </c>
      <c r="C101">
        <v>147295551</v>
      </c>
      <c r="E101" s="60" t="s">
        <v>360</v>
      </c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>
        <v>126.3</v>
      </c>
      <c r="AB101" s="62"/>
      <c r="AC101" s="62"/>
      <c r="AD101" s="62"/>
      <c r="AE101" s="77">
        <v>126.3</v>
      </c>
      <c r="AF101" s="62">
        <f t="shared" si="1"/>
        <v>24478.599999999991</v>
      </c>
      <c r="AG101">
        <v>100</v>
      </c>
    </row>
    <row r="102" spans="1:33" x14ac:dyDescent="0.3">
      <c r="A102" t="s">
        <v>366</v>
      </c>
      <c r="C102">
        <v>567103532</v>
      </c>
      <c r="E102" s="60" t="s">
        <v>367</v>
      </c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>
        <v>534.33000000000004</v>
      </c>
      <c r="AB102" s="62"/>
      <c r="AC102" s="62"/>
      <c r="AD102" s="62"/>
      <c r="AE102" s="77">
        <v>534.33000000000004</v>
      </c>
      <c r="AF102" s="62">
        <f t="shared" si="1"/>
        <v>25012.929999999993</v>
      </c>
      <c r="AG102">
        <v>101</v>
      </c>
    </row>
    <row r="103" spans="1:33" x14ac:dyDescent="0.3">
      <c r="A103" t="s">
        <v>366</v>
      </c>
      <c r="C103">
        <v>476913892</v>
      </c>
      <c r="E103" s="60" t="s">
        <v>369</v>
      </c>
      <c r="F103" s="62"/>
      <c r="G103" s="62"/>
      <c r="H103" s="62"/>
      <c r="I103" s="62"/>
      <c r="J103" s="62"/>
      <c r="K103" s="62">
        <v>10</v>
      </c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77">
        <v>10</v>
      </c>
      <c r="AF103" s="62">
        <f t="shared" si="1"/>
        <v>25022.929999999993</v>
      </c>
      <c r="AG103">
        <v>102</v>
      </c>
    </row>
    <row r="104" spans="1:33" x14ac:dyDescent="0.3">
      <c r="A104" t="s">
        <v>368</v>
      </c>
      <c r="C104" t="s">
        <v>195</v>
      </c>
      <c r="E104" s="60" t="s">
        <v>348</v>
      </c>
      <c r="F104" s="62"/>
      <c r="G104" s="62"/>
      <c r="H104" s="62"/>
      <c r="I104" s="62"/>
      <c r="J104" s="62">
        <v>18</v>
      </c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77">
        <v>18</v>
      </c>
      <c r="AF104" s="62">
        <f t="shared" si="1"/>
        <v>25040.929999999993</v>
      </c>
      <c r="AG104">
        <v>103</v>
      </c>
    </row>
    <row r="105" spans="1:33" x14ac:dyDescent="0.3">
      <c r="F105" s="62">
        <f t="shared" ref="F105:K105" si="2">SUM(F2:F104)</f>
        <v>6954.07</v>
      </c>
      <c r="G105" s="62">
        <f t="shared" si="2"/>
        <v>58.86</v>
      </c>
      <c r="H105" s="62">
        <f t="shared" si="2"/>
        <v>9170.77</v>
      </c>
      <c r="I105" s="62">
        <f t="shared" si="2"/>
        <v>363.92</v>
      </c>
      <c r="J105" s="62">
        <f t="shared" si="2"/>
        <v>108</v>
      </c>
      <c r="K105" s="62">
        <f t="shared" si="2"/>
        <v>1667.2100000000003</v>
      </c>
      <c r="L105" s="62"/>
      <c r="M105" s="62">
        <f t="shared" ref="M105:S105" si="3">SUM(M2:M104)</f>
        <v>30</v>
      </c>
      <c r="N105" s="62">
        <f t="shared" si="3"/>
        <v>300</v>
      </c>
      <c r="O105" s="62">
        <f t="shared" si="3"/>
        <v>243</v>
      </c>
      <c r="P105" s="62">
        <f t="shared" si="3"/>
        <v>35</v>
      </c>
      <c r="Q105" s="62">
        <f t="shared" si="3"/>
        <v>120</v>
      </c>
      <c r="R105" s="62">
        <f t="shared" si="3"/>
        <v>160</v>
      </c>
      <c r="S105" s="62">
        <f t="shared" si="3"/>
        <v>210</v>
      </c>
      <c r="T105" s="62"/>
      <c r="U105" s="62">
        <f>SUM(U2:U104)</f>
        <v>500.44</v>
      </c>
      <c r="V105" s="62">
        <f>SUM(V2:V104)</f>
        <v>626.46</v>
      </c>
      <c r="W105" s="62">
        <f>SUM(W2:W104)</f>
        <v>38.65</v>
      </c>
      <c r="X105" s="62"/>
      <c r="Y105" s="62">
        <f>SUM(Y2:Y104)</f>
        <v>1078.98</v>
      </c>
      <c r="Z105" s="62">
        <f>SUM(Z2:Z104)</f>
        <v>245.71</v>
      </c>
      <c r="AA105" s="62">
        <f>SUM(AA2:AA104)</f>
        <v>721.41000000000008</v>
      </c>
      <c r="AB105" s="62"/>
      <c r="AC105" s="62"/>
      <c r="AD105" s="62">
        <f>SUM(AD2:AD104)</f>
        <v>2404.8000000000015</v>
      </c>
      <c r="AE105" s="62">
        <f>SUM(AE2:AE104)</f>
        <v>25040.929999999993</v>
      </c>
      <c r="AF105" s="62"/>
    </row>
    <row r="106" spans="1:33" x14ac:dyDescent="0.3"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</row>
    <row r="107" spans="1:33" x14ac:dyDescent="0.3"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</row>
    <row r="108" spans="1:33" x14ac:dyDescent="0.3"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</row>
    <row r="109" spans="1:33" x14ac:dyDescent="0.3"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</row>
    <row r="110" spans="1:33" x14ac:dyDescent="0.3"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</row>
    <row r="111" spans="1:33" x14ac:dyDescent="0.3"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</row>
    <row r="112" spans="1:33" x14ac:dyDescent="0.3"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</row>
    <row r="113" spans="6:31" x14ac:dyDescent="0.3"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</row>
    <row r="114" spans="6:31" x14ac:dyDescent="0.3"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</row>
    <row r="115" spans="6:31" x14ac:dyDescent="0.3"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</row>
    <row r="116" spans="6:31" x14ac:dyDescent="0.3"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</row>
    <row r="117" spans="6:31" x14ac:dyDescent="0.3"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</row>
    <row r="118" spans="6:31" x14ac:dyDescent="0.3"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</row>
    <row r="119" spans="6:31" x14ac:dyDescent="0.3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</row>
    <row r="120" spans="6:31" x14ac:dyDescent="0.3"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</row>
  </sheetData>
  <pageMargins left="0.7" right="0.7" top="0.75" bottom="0.75" header="0.3" footer="0.3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7"/>
  <sheetViews>
    <sheetView tabSelected="1" workbookViewId="0">
      <selection sqref="A1:E35"/>
    </sheetView>
  </sheetViews>
  <sheetFormatPr defaultRowHeight="14.4" x14ac:dyDescent="0.3"/>
  <cols>
    <col min="1" max="1" width="49.44140625" customWidth="1"/>
    <col min="2" max="2" width="20.21875" customWidth="1"/>
    <col min="3" max="3" width="16.44140625" customWidth="1"/>
    <col min="4" max="4" width="12" customWidth="1"/>
    <col min="5" max="5" width="17.6640625" customWidth="1"/>
  </cols>
  <sheetData>
    <row r="1" spans="1:12" ht="15.6" x14ac:dyDescent="0.3">
      <c r="A1" s="15"/>
      <c r="B1" s="55" t="s">
        <v>191</v>
      </c>
      <c r="C1" s="66" t="s">
        <v>192</v>
      </c>
      <c r="D1" s="66" t="s">
        <v>71</v>
      </c>
      <c r="E1" s="63"/>
      <c r="F1" s="63"/>
      <c r="G1" s="63"/>
      <c r="H1" s="63"/>
      <c r="I1" s="63"/>
      <c r="J1" s="63"/>
      <c r="K1" s="63"/>
      <c r="L1" s="63"/>
    </row>
    <row r="2" spans="1:12" ht="15.6" x14ac:dyDescent="0.3">
      <c r="A2" s="63"/>
      <c r="B2" s="35">
        <v>15440.56</v>
      </c>
      <c r="C2" s="73">
        <v>13430.65</v>
      </c>
      <c r="D2" s="67">
        <f t="shared" ref="D2:D7" si="0">SUM(C2-B2)</f>
        <v>-2009.9099999999999</v>
      </c>
      <c r="E2" s="63"/>
      <c r="F2" s="63"/>
      <c r="G2" s="63"/>
      <c r="H2" s="63"/>
      <c r="I2" s="63"/>
      <c r="J2" s="63"/>
      <c r="K2" s="63"/>
      <c r="L2" s="63"/>
    </row>
    <row r="3" spans="1:12" ht="15.6" x14ac:dyDescent="0.3">
      <c r="A3" s="15" t="s">
        <v>78</v>
      </c>
      <c r="B3" s="17">
        <v>0</v>
      </c>
      <c r="C3" s="68">
        <v>0</v>
      </c>
      <c r="D3" s="71">
        <f t="shared" si="0"/>
        <v>0</v>
      </c>
      <c r="E3" s="63"/>
      <c r="F3" s="63"/>
      <c r="G3" s="63"/>
      <c r="H3" s="63"/>
      <c r="I3" s="63"/>
      <c r="J3" s="63"/>
      <c r="K3" s="63"/>
      <c r="L3" s="63"/>
    </row>
    <row r="4" spans="1:12" ht="15.6" x14ac:dyDescent="0.3">
      <c r="A4" s="15" t="s">
        <v>24</v>
      </c>
      <c r="B4" s="24">
        <v>20486.650000000001</v>
      </c>
      <c r="C4" s="69">
        <f>Income!D12</f>
        <v>20486.650000000001</v>
      </c>
      <c r="D4" s="71">
        <f t="shared" si="0"/>
        <v>0</v>
      </c>
      <c r="E4" s="63"/>
      <c r="F4" s="63"/>
      <c r="G4" s="63"/>
      <c r="H4" s="63"/>
      <c r="I4" s="63"/>
      <c r="J4" s="63"/>
      <c r="K4" s="63"/>
      <c r="L4" s="63"/>
    </row>
    <row r="5" spans="1:12" ht="15.6" x14ac:dyDescent="0.3">
      <c r="A5" s="15" t="s">
        <v>84</v>
      </c>
      <c r="B5" s="17">
        <v>1700</v>
      </c>
      <c r="C5" s="69">
        <f>Income!O12</f>
        <v>3710.59</v>
      </c>
      <c r="D5" s="71">
        <f t="shared" si="0"/>
        <v>2010.5900000000001</v>
      </c>
      <c r="E5" s="63"/>
      <c r="F5" s="63"/>
      <c r="G5" s="63"/>
      <c r="H5" s="63"/>
      <c r="I5" s="63"/>
      <c r="J5" s="63"/>
      <c r="K5" s="63"/>
      <c r="L5" s="63"/>
    </row>
    <row r="6" spans="1:12" ht="15.6" x14ac:dyDescent="0.3">
      <c r="A6" s="15" t="s">
        <v>86</v>
      </c>
      <c r="B6" s="17">
        <v>0</v>
      </c>
      <c r="C6" s="70">
        <v>1074</v>
      </c>
      <c r="D6" s="71">
        <f t="shared" si="0"/>
        <v>1074</v>
      </c>
      <c r="E6" s="63"/>
      <c r="F6" s="63"/>
      <c r="G6" s="63"/>
      <c r="H6" s="63"/>
      <c r="I6" s="63"/>
      <c r="J6" s="63"/>
      <c r="K6" s="63"/>
      <c r="L6" s="63"/>
    </row>
    <row r="7" spans="1:12" ht="15.6" x14ac:dyDescent="0.3">
      <c r="A7" s="15" t="s">
        <v>89</v>
      </c>
      <c r="B7" s="17">
        <f>SUM(B2:B6)</f>
        <v>37627.21</v>
      </c>
      <c r="C7" s="70">
        <f>SUM(C2:C6)</f>
        <v>38701.89</v>
      </c>
      <c r="D7" s="71">
        <f t="shared" si="0"/>
        <v>1074.6800000000003</v>
      </c>
      <c r="E7" s="63"/>
      <c r="F7" s="63"/>
      <c r="G7" s="63"/>
      <c r="H7" s="63"/>
      <c r="I7" s="63"/>
      <c r="J7" s="63"/>
      <c r="K7" s="63"/>
      <c r="L7" s="63"/>
    </row>
    <row r="8" spans="1:12" ht="15.6" x14ac:dyDescent="0.3">
      <c r="A8" s="34" t="s">
        <v>91</v>
      </c>
      <c r="B8" s="35"/>
      <c r="C8" s="72"/>
      <c r="D8" s="72"/>
      <c r="E8" s="63"/>
      <c r="F8" s="63"/>
      <c r="G8" s="63"/>
      <c r="H8" s="63"/>
      <c r="I8" s="63"/>
      <c r="J8" s="63"/>
      <c r="K8" s="63"/>
      <c r="L8" s="63"/>
    </row>
    <row r="9" spans="1:12" ht="15.6" x14ac:dyDescent="0.3">
      <c r="A9" s="15" t="s">
        <v>100</v>
      </c>
      <c r="B9" s="17">
        <v>6119.36</v>
      </c>
      <c r="C9" s="70">
        <f>'Expence '!F105</f>
        <v>6954.07</v>
      </c>
      <c r="D9" s="107">
        <f>SUM(C9-B9)</f>
        <v>834.71</v>
      </c>
      <c r="E9" s="109" t="s">
        <v>370</v>
      </c>
      <c r="F9" s="63"/>
      <c r="G9" s="63"/>
      <c r="H9" s="63"/>
      <c r="I9" s="63"/>
      <c r="J9" s="63"/>
      <c r="K9" s="63"/>
      <c r="L9" s="63"/>
    </row>
    <row r="10" spans="1:12" ht="15.6" x14ac:dyDescent="0.3">
      <c r="A10" s="15" t="s">
        <v>104</v>
      </c>
      <c r="B10" s="17">
        <v>100</v>
      </c>
      <c r="C10" s="70">
        <f>'Expence '!G105</f>
        <v>58.86</v>
      </c>
      <c r="D10" s="71">
        <f t="shared" ref="D10:D34" si="1">SUM(C10-B10)</f>
        <v>-41.14</v>
      </c>
      <c r="E10" s="63"/>
      <c r="F10" s="63"/>
      <c r="G10" s="63"/>
      <c r="H10" s="63"/>
      <c r="I10" s="63"/>
      <c r="J10" s="63"/>
      <c r="K10" s="63"/>
      <c r="L10" s="63"/>
    </row>
    <row r="11" spans="1:12" ht="15.6" x14ac:dyDescent="0.3">
      <c r="A11" s="15" t="s">
        <v>44</v>
      </c>
      <c r="B11" s="17">
        <v>10100</v>
      </c>
      <c r="C11" s="70">
        <f>'Expence '!H105</f>
        <v>9170.77</v>
      </c>
      <c r="D11" s="71">
        <f t="shared" si="1"/>
        <v>-929.22999999999956</v>
      </c>
      <c r="E11" s="63"/>
      <c r="F11" s="63"/>
      <c r="G11" s="63"/>
      <c r="H11" s="63"/>
      <c r="I11" s="63"/>
      <c r="J11" s="63"/>
      <c r="K11" s="63"/>
      <c r="L11" s="63"/>
    </row>
    <row r="12" spans="1:12" ht="15.6" x14ac:dyDescent="0.3">
      <c r="A12" s="15" t="s">
        <v>109</v>
      </c>
      <c r="B12" s="17">
        <v>1989.21</v>
      </c>
      <c r="C12" s="70">
        <f>'Expence '!K105</f>
        <v>1667.2100000000003</v>
      </c>
      <c r="D12" s="71">
        <f t="shared" si="1"/>
        <v>-321.99999999999977</v>
      </c>
      <c r="E12" s="63"/>
      <c r="F12" s="63"/>
      <c r="G12" s="63"/>
      <c r="H12" s="63"/>
      <c r="I12" s="63"/>
      <c r="J12" s="63"/>
      <c r="K12" s="63"/>
      <c r="L12" s="63"/>
    </row>
    <row r="13" spans="1:12" ht="15.6" x14ac:dyDescent="0.3">
      <c r="A13" s="15" t="s">
        <v>112</v>
      </c>
      <c r="B13" s="17">
        <v>300</v>
      </c>
      <c r="C13" s="70">
        <f>'Expence '!M105</f>
        <v>30</v>
      </c>
      <c r="D13" s="71">
        <f t="shared" si="1"/>
        <v>-270</v>
      </c>
      <c r="E13" s="63"/>
      <c r="F13" s="63"/>
      <c r="G13" s="63"/>
      <c r="H13" s="63"/>
      <c r="I13" s="63"/>
      <c r="J13" s="63"/>
      <c r="K13" s="63"/>
      <c r="L13" s="63"/>
    </row>
    <row r="14" spans="1:12" ht="15.6" x14ac:dyDescent="0.3">
      <c r="A14" s="15" t="s">
        <v>114</v>
      </c>
      <c r="B14" s="17">
        <v>300</v>
      </c>
      <c r="C14" s="70">
        <f>'Expence '!N105</f>
        <v>300</v>
      </c>
      <c r="D14" s="71">
        <f t="shared" si="1"/>
        <v>0</v>
      </c>
      <c r="E14" s="63"/>
      <c r="F14" s="63"/>
      <c r="G14" s="63"/>
      <c r="H14" s="63"/>
      <c r="I14" s="63"/>
      <c r="J14" s="63"/>
      <c r="K14" s="63"/>
      <c r="L14" s="63"/>
    </row>
    <row r="15" spans="1:12" ht="15.6" x14ac:dyDescent="0.3">
      <c r="A15" s="15" t="s">
        <v>116</v>
      </c>
      <c r="B15" s="17">
        <v>327</v>
      </c>
      <c r="C15" s="70">
        <f>'Expence '!O105</f>
        <v>243</v>
      </c>
      <c r="D15" s="71">
        <f t="shared" si="1"/>
        <v>-84</v>
      </c>
      <c r="E15" s="63"/>
      <c r="F15" s="63"/>
      <c r="G15" s="63"/>
      <c r="H15" s="63"/>
      <c r="I15" s="63"/>
      <c r="J15" s="63"/>
      <c r="K15" s="63"/>
      <c r="L15" s="63"/>
    </row>
    <row r="16" spans="1:12" ht="15.6" x14ac:dyDescent="0.3">
      <c r="A16" s="15" t="s">
        <v>118</v>
      </c>
      <c r="B16" s="17">
        <v>40</v>
      </c>
      <c r="C16" s="70">
        <f>'Expence '!P105</f>
        <v>35</v>
      </c>
      <c r="D16" s="71">
        <f t="shared" si="1"/>
        <v>-5</v>
      </c>
      <c r="E16" s="63"/>
      <c r="F16" s="63"/>
      <c r="G16" s="63"/>
      <c r="H16" s="63"/>
      <c r="I16" s="63"/>
      <c r="J16" s="63"/>
      <c r="K16" s="63"/>
      <c r="L16" s="63"/>
    </row>
    <row r="17" spans="1:12" ht="15.6" x14ac:dyDescent="0.3">
      <c r="A17" s="15" t="s">
        <v>119</v>
      </c>
      <c r="B17" s="17">
        <v>120</v>
      </c>
      <c r="C17" s="70">
        <f>'Expence '!Q105</f>
        <v>120</v>
      </c>
      <c r="D17" s="71">
        <f t="shared" si="1"/>
        <v>0</v>
      </c>
      <c r="E17" s="63"/>
      <c r="F17" s="63"/>
      <c r="G17" s="63"/>
      <c r="H17" s="63"/>
      <c r="I17" s="63"/>
      <c r="J17" s="63"/>
      <c r="K17" s="63"/>
      <c r="L17" s="63"/>
    </row>
    <row r="18" spans="1:12" ht="15.6" x14ac:dyDescent="0.3">
      <c r="A18" s="15" t="s">
        <v>121</v>
      </c>
      <c r="B18" s="17">
        <v>272</v>
      </c>
      <c r="C18" s="70">
        <f>'Expence '!S105</f>
        <v>210</v>
      </c>
      <c r="D18" s="71">
        <f t="shared" si="1"/>
        <v>-62</v>
      </c>
      <c r="E18" s="63"/>
      <c r="F18" s="63"/>
      <c r="G18" s="63"/>
      <c r="H18" s="63"/>
      <c r="I18" s="63"/>
      <c r="J18" s="63"/>
      <c r="K18" s="63"/>
      <c r="L18" s="63"/>
    </row>
    <row r="19" spans="1:12" ht="15.6" x14ac:dyDescent="0.3">
      <c r="A19" s="15" t="s">
        <v>123</v>
      </c>
      <c r="B19" s="17">
        <v>174.5</v>
      </c>
      <c r="C19" s="70">
        <f>'Expence '!R105</f>
        <v>160</v>
      </c>
      <c r="D19" s="71">
        <f t="shared" si="1"/>
        <v>-14.5</v>
      </c>
      <c r="E19" s="63"/>
      <c r="F19" s="63"/>
      <c r="G19" s="63"/>
      <c r="H19" s="63"/>
      <c r="I19" s="63"/>
      <c r="J19" s="63"/>
      <c r="K19" s="63"/>
      <c r="L19" s="63"/>
    </row>
    <row r="20" spans="1:12" ht="15.6" x14ac:dyDescent="0.3">
      <c r="A20" s="15" t="s">
        <v>124</v>
      </c>
      <c r="B20" s="17">
        <v>514</v>
      </c>
      <c r="C20" s="70">
        <f>'Expence '!U105</f>
        <v>500.44</v>
      </c>
      <c r="D20" s="71">
        <f t="shared" si="1"/>
        <v>-13.560000000000002</v>
      </c>
      <c r="E20" s="63"/>
      <c r="F20" s="63"/>
      <c r="G20" s="63"/>
      <c r="H20" s="63"/>
      <c r="I20" s="63"/>
      <c r="J20" s="63"/>
      <c r="K20" s="63"/>
      <c r="L20" s="63"/>
    </row>
    <row r="21" spans="1:12" ht="15.6" x14ac:dyDescent="0.3">
      <c r="A21" s="15" t="s">
        <v>125</v>
      </c>
      <c r="B21" s="17">
        <v>640</v>
      </c>
      <c r="C21" s="70">
        <f>'Expence '!V105</f>
        <v>626.46</v>
      </c>
      <c r="D21" s="71">
        <f t="shared" si="1"/>
        <v>-13.539999999999964</v>
      </c>
      <c r="E21" s="63"/>
      <c r="F21" s="63"/>
      <c r="G21" s="63"/>
      <c r="H21" s="63"/>
      <c r="I21" s="63"/>
      <c r="J21" s="63"/>
      <c r="K21" s="63"/>
      <c r="L21" s="63"/>
    </row>
    <row r="22" spans="1:12" ht="15.6" x14ac:dyDescent="0.3">
      <c r="A22" s="15" t="s">
        <v>127</v>
      </c>
      <c r="B22" s="17">
        <v>50</v>
      </c>
      <c r="C22" s="70">
        <f>'Expence '!W105</f>
        <v>38.65</v>
      </c>
      <c r="D22" s="71">
        <f t="shared" si="1"/>
        <v>-11.350000000000001</v>
      </c>
      <c r="E22" s="63"/>
      <c r="F22" s="63"/>
      <c r="G22" s="63"/>
      <c r="H22" s="63"/>
      <c r="I22" s="63"/>
      <c r="J22" s="63"/>
      <c r="K22" s="63"/>
      <c r="L22" s="63"/>
    </row>
    <row r="23" spans="1:12" ht="15.6" x14ac:dyDescent="0.3">
      <c r="A23" s="15" t="s">
        <v>59</v>
      </c>
      <c r="B23" s="44">
        <v>0</v>
      </c>
      <c r="C23" s="70">
        <f>'Expence '!X105</f>
        <v>0</v>
      </c>
      <c r="D23" s="71">
        <f t="shared" si="1"/>
        <v>0</v>
      </c>
      <c r="E23" s="63"/>
      <c r="F23" s="63"/>
      <c r="G23" s="63"/>
      <c r="H23" s="63"/>
      <c r="I23" s="63"/>
      <c r="J23" s="63"/>
      <c r="K23" s="63"/>
      <c r="L23" s="63"/>
    </row>
    <row r="24" spans="1:12" ht="46.8" x14ac:dyDescent="0.3">
      <c r="A24" s="15" t="s">
        <v>130</v>
      </c>
      <c r="B24" s="17">
        <v>1000</v>
      </c>
      <c r="C24" s="78">
        <f>'Expence '!Y105</f>
        <v>1078.98</v>
      </c>
      <c r="D24" s="79">
        <f t="shared" si="1"/>
        <v>78.980000000000018</v>
      </c>
      <c r="E24" s="81" t="s">
        <v>255</v>
      </c>
      <c r="F24" s="63"/>
      <c r="G24" s="63"/>
      <c r="H24" s="63"/>
      <c r="I24" s="63"/>
      <c r="J24" s="63"/>
      <c r="K24" s="63"/>
      <c r="L24" s="63"/>
    </row>
    <row r="25" spans="1:12" ht="15.6" x14ac:dyDescent="0.3">
      <c r="A25" s="15" t="s">
        <v>132</v>
      </c>
      <c r="B25" s="17">
        <v>4000</v>
      </c>
      <c r="C25" s="70"/>
      <c r="D25" s="71">
        <f t="shared" si="1"/>
        <v>-4000</v>
      </c>
      <c r="E25" s="63"/>
      <c r="F25" s="63"/>
      <c r="G25" s="63"/>
      <c r="H25" s="63"/>
      <c r="I25" s="63"/>
      <c r="J25" s="63"/>
      <c r="K25" s="63"/>
      <c r="L25" s="63"/>
    </row>
    <row r="26" spans="1:12" ht="93.6" x14ac:dyDescent="0.3">
      <c r="A26" s="82" t="s">
        <v>134</v>
      </c>
      <c r="B26" s="83">
        <v>1000</v>
      </c>
      <c r="C26" s="84">
        <f>'Expence '!AA105</f>
        <v>721.41000000000008</v>
      </c>
      <c r="D26" s="85">
        <f t="shared" si="1"/>
        <v>-278.58999999999992</v>
      </c>
      <c r="E26" s="86" t="s">
        <v>222</v>
      </c>
      <c r="F26" s="63"/>
      <c r="G26" s="63"/>
      <c r="H26" s="63"/>
      <c r="I26" s="63"/>
      <c r="J26" s="63"/>
      <c r="K26" s="63"/>
      <c r="L26" s="63"/>
    </row>
    <row r="27" spans="1:12" ht="15.6" x14ac:dyDescent="0.3">
      <c r="A27" s="15" t="s">
        <v>137</v>
      </c>
      <c r="B27" s="17">
        <v>0</v>
      </c>
      <c r="C27" s="70">
        <f>'Expence '!AB105</f>
        <v>0</v>
      </c>
      <c r="D27" s="71">
        <f t="shared" si="1"/>
        <v>0</v>
      </c>
      <c r="E27" s="63"/>
      <c r="F27" s="63"/>
      <c r="G27" s="63"/>
      <c r="H27" s="63"/>
      <c r="I27" s="63"/>
      <c r="J27" s="63"/>
      <c r="K27" s="63"/>
      <c r="L27" s="63"/>
    </row>
    <row r="28" spans="1:12" ht="15.6" x14ac:dyDescent="0.3">
      <c r="A28" s="15" t="s">
        <v>139</v>
      </c>
      <c r="B28" s="17">
        <v>500</v>
      </c>
      <c r="C28" s="70">
        <f>'Expence '!I105</f>
        <v>363.92</v>
      </c>
      <c r="D28" s="71">
        <f t="shared" si="1"/>
        <v>-136.07999999999998</v>
      </c>
      <c r="E28" s="63"/>
      <c r="F28" s="63"/>
      <c r="G28" s="63"/>
      <c r="H28" s="63"/>
      <c r="I28" s="63"/>
      <c r="J28" s="63"/>
      <c r="K28" s="63"/>
      <c r="L28" s="63"/>
    </row>
    <row r="29" spans="1:12" ht="15.6" x14ac:dyDescent="0.3">
      <c r="A29" s="15" t="s">
        <v>141</v>
      </c>
      <c r="B29" s="17">
        <v>5661.14</v>
      </c>
      <c r="C29" s="68"/>
      <c r="D29" s="71">
        <f t="shared" si="1"/>
        <v>-5661.14</v>
      </c>
      <c r="E29" s="63"/>
      <c r="F29" s="63"/>
      <c r="G29" s="63"/>
      <c r="H29" s="63"/>
      <c r="I29" s="63"/>
      <c r="J29" s="63"/>
      <c r="K29" s="63"/>
      <c r="L29" s="63"/>
    </row>
    <row r="30" spans="1:12" ht="15.6" x14ac:dyDescent="0.3">
      <c r="A30" s="15" t="s">
        <v>142</v>
      </c>
      <c r="B30" s="17">
        <v>100</v>
      </c>
      <c r="C30" s="70">
        <f>'Expence '!L105</f>
        <v>0</v>
      </c>
      <c r="D30" s="71">
        <f t="shared" si="1"/>
        <v>-100</v>
      </c>
      <c r="E30" s="63"/>
      <c r="F30" s="63"/>
      <c r="G30" s="63"/>
      <c r="H30" s="63"/>
      <c r="I30" s="63"/>
      <c r="J30" s="63"/>
      <c r="K30" s="63"/>
      <c r="L30" s="63"/>
    </row>
    <row r="31" spans="1:12" ht="15.6" x14ac:dyDescent="0.3">
      <c r="A31" s="15" t="s">
        <v>143</v>
      </c>
      <c r="B31" s="17">
        <v>2500</v>
      </c>
      <c r="C31" s="70">
        <f>'Expence '!T105</f>
        <v>0</v>
      </c>
      <c r="D31" s="71">
        <f t="shared" si="1"/>
        <v>-2500</v>
      </c>
      <c r="E31" s="63"/>
      <c r="F31" s="63"/>
      <c r="G31" s="63"/>
      <c r="H31" s="63"/>
      <c r="I31" s="63"/>
      <c r="J31" s="63"/>
      <c r="K31" s="63"/>
      <c r="L31" s="63"/>
    </row>
    <row r="32" spans="1:12" ht="15.6" x14ac:dyDescent="0.3">
      <c r="A32" s="15" t="s">
        <v>144</v>
      </c>
      <c r="B32" s="17">
        <v>20</v>
      </c>
      <c r="C32" s="70">
        <f>'Expence '!AC105</f>
        <v>0</v>
      </c>
      <c r="D32" s="71">
        <f t="shared" si="1"/>
        <v>-20</v>
      </c>
      <c r="E32" s="63"/>
      <c r="F32" s="63"/>
      <c r="G32" s="63"/>
      <c r="H32" s="63"/>
      <c r="I32" s="63"/>
      <c r="J32" s="63"/>
      <c r="K32" s="63"/>
      <c r="L32" s="63"/>
    </row>
    <row r="33" spans="1:12" ht="15.6" x14ac:dyDescent="0.3">
      <c r="A33" s="15" t="s">
        <v>65</v>
      </c>
      <c r="B33" s="17">
        <v>1700</v>
      </c>
      <c r="C33" s="70">
        <f>'Expence '!AD105</f>
        <v>2404.8000000000015</v>
      </c>
      <c r="D33" s="107">
        <f t="shared" si="1"/>
        <v>704.80000000000155</v>
      </c>
      <c r="E33" s="63"/>
      <c r="F33" s="63"/>
      <c r="G33" s="63"/>
      <c r="H33" s="63"/>
      <c r="I33" s="63"/>
      <c r="J33" s="63"/>
      <c r="K33" s="63"/>
      <c r="L33" s="63"/>
    </row>
    <row r="34" spans="1:12" ht="15.6" x14ac:dyDescent="0.3">
      <c r="A34" s="15" t="s">
        <v>147</v>
      </c>
      <c r="B34" s="17">
        <v>100</v>
      </c>
      <c r="C34" s="70">
        <f>'Expence '!J105</f>
        <v>108</v>
      </c>
      <c r="D34" s="107">
        <f t="shared" si="1"/>
        <v>8</v>
      </c>
      <c r="E34" s="63"/>
      <c r="F34" s="63"/>
      <c r="G34" s="63"/>
      <c r="H34" s="63"/>
      <c r="I34" s="63"/>
      <c r="J34" s="63"/>
      <c r="K34" s="63"/>
      <c r="L34" s="63"/>
    </row>
    <row r="35" spans="1:12" ht="15.6" x14ac:dyDescent="0.3">
      <c r="A35" s="46" t="s">
        <v>148</v>
      </c>
      <c r="B35" s="65">
        <f>SUM(B9:B34)</f>
        <v>37627.21</v>
      </c>
      <c r="C35" s="70">
        <f>SUM(C9:C34)</f>
        <v>24791.57</v>
      </c>
      <c r="D35" s="71">
        <f>SUM(D9:D34)</f>
        <v>-12835.639999999998</v>
      </c>
      <c r="E35" s="63"/>
      <c r="F35" s="63"/>
      <c r="G35" s="63"/>
      <c r="H35" s="63"/>
      <c r="I35" s="63"/>
      <c r="J35" s="63"/>
      <c r="K35" s="63"/>
      <c r="L35" s="63"/>
    </row>
    <row r="36" spans="1:12" ht="15.6" x14ac:dyDescent="0.3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</row>
    <row r="37" spans="1:12" ht="15.6" x14ac:dyDescent="0.3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</row>
  </sheetData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5"/>
  <sheetViews>
    <sheetView topLeftCell="A21" workbookViewId="0">
      <selection activeCell="K23" sqref="K23"/>
    </sheetView>
  </sheetViews>
  <sheetFormatPr defaultRowHeight="14.4" x14ac:dyDescent="0.3"/>
  <cols>
    <col min="1" max="1" width="54.5546875" customWidth="1"/>
    <col min="2" max="2" width="18.88671875" customWidth="1"/>
    <col min="3" max="3" width="17.5546875" customWidth="1"/>
    <col min="4" max="4" width="15" customWidth="1"/>
    <col min="5" max="5" width="14.77734375" customWidth="1"/>
    <col min="6" max="6" width="15.44140625" customWidth="1"/>
    <col min="8" max="8" width="16.109375" customWidth="1"/>
    <col min="9" max="10" width="13.6640625" customWidth="1"/>
    <col min="11" max="11" width="17.33203125" customWidth="1"/>
  </cols>
  <sheetData>
    <row r="1" spans="1:20" ht="62.4" x14ac:dyDescent="0.3">
      <c r="A1" s="11"/>
      <c r="B1" s="12" t="s">
        <v>67</v>
      </c>
      <c r="C1" s="12" t="s">
        <v>68</v>
      </c>
      <c r="D1" s="12" t="s">
        <v>69</v>
      </c>
      <c r="E1" s="11" t="s">
        <v>70</v>
      </c>
      <c r="F1" s="11" t="s">
        <v>71</v>
      </c>
      <c r="G1" s="13"/>
      <c r="H1" s="11" t="s">
        <v>72</v>
      </c>
      <c r="I1" s="12" t="s">
        <v>73</v>
      </c>
      <c r="J1" s="12" t="s">
        <v>74</v>
      </c>
      <c r="K1" s="14"/>
      <c r="L1" t="s">
        <v>75</v>
      </c>
    </row>
    <row r="2" spans="1:20" ht="15" x14ac:dyDescent="0.3">
      <c r="A2" s="15" t="s">
        <v>76</v>
      </c>
      <c r="B2" s="16">
        <v>17647.59</v>
      </c>
      <c r="C2" s="17">
        <v>22307.06</v>
      </c>
      <c r="D2" s="18">
        <f t="shared" ref="D2:D7" si="0">SUM(B2-C2)</f>
        <v>-4659.4700000000012</v>
      </c>
      <c r="E2" s="19">
        <v>22307.06</v>
      </c>
      <c r="F2" s="18">
        <f>SUM(E2-B2)</f>
        <v>4659.4700000000012</v>
      </c>
      <c r="G2" s="20"/>
      <c r="H2" s="16">
        <v>15440.56</v>
      </c>
      <c r="I2" s="16">
        <v>15440.56</v>
      </c>
      <c r="J2" s="16">
        <v>15440.56</v>
      </c>
      <c r="K2" s="21"/>
      <c r="L2" s="22" t="s">
        <v>77</v>
      </c>
    </row>
    <row r="3" spans="1:20" ht="15" x14ac:dyDescent="0.3">
      <c r="A3" s="15" t="s">
        <v>78</v>
      </c>
      <c r="B3" s="18">
        <v>0</v>
      </c>
      <c r="C3" s="17">
        <v>0</v>
      </c>
      <c r="D3" s="18">
        <f t="shared" si="0"/>
        <v>0</v>
      </c>
      <c r="E3" s="19">
        <v>0</v>
      </c>
      <c r="F3" s="18">
        <f t="shared" ref="F3:F7" si="1">SUM(E3-B3)</f>
        <v>0</v>
      </c>
      <c r="G3" s="20"/>
      <c r="H3" s="17">
        <v>0</v>
      </c>
      <c r="I3" s="18">
        <v>0</v>
      </c>
      <c r="J3" s="17">
        <v>0</v>
      </c>
      <c r="K3" s="21"/>
      <c r="L3" s="110" t="s">
        <v>79</v>
      </c>
      <c r="M3" s="111" t="s">
        <v>80</v>
      </c>
      <c r="N3" s="111" t="s">
        <v>24</v>
      </c>
      <c r="O3" s="23" t="s">
        <v>12</v>
      </c>
      <c r="P3" s="111" t="s">
        <v>81</v>
      </c>
      <c r="Q3" s="111" t="s">
        <v>82</v>
      </c>
    </row>
    <row r="4" spans="1:20" ht="20.399999999999999" x14ac:dyDescent="0.3">
      <c r="A4" s="15" t="s">
        <v>24</v>
      </c>
      <c r="B4" s="18">
        <v>18770</v>
      </c>
      <c r="C4" s="17">
        <v>18770</v>
      </c>
      <c r="D4" s="18">
        <f t="shared" si="0"/>
        <v>0</v>
      </c>
      <c r="E4" s="19">
        <v>18770</v>
      </c>
      <c r="F4" s="18">
        <f t="shared" si="1"/>
        <v>0</v>
      </c>
      <c r="G4" s="20"/>
      <c r="H4" s="24">
        <v>20486.650000000001</v>
      </c>
      <c r="I4" s="24">
        <v>21612.11</v>
      </c>
      <c r="J4" s="24">
        <v>22030</v>
      </c>
      <c r="K4" s="21"/>
      <c r="L4" s="110"/>
      <c r="M4" s="111"/>
      <c r="N4" s="111"/>
      <c r="O4" s="23" t="s">
        <v>83</v>
      </c>
      <c r="P4" s="111"/>
      <c r="Q4" s="111"/>
    </row>
    <row r="5" spans="1:20" ht="15" x14ac:dyDescent="0.3">
      <c r="A5" s="15" t="s">
        <v>84</v>
      </c>
      <c r="B5" s="18">
        <v>1700</v>
      </c>
      <c r="C5" s="17">
        <v>1654.61</v>
      </c>
      <c r="D5" s="25">
        <f t="shared" si="0"/>
        <v>45.3900000000001</v>
      </c>
      <c r="E5" s="19">
        <v>3100.67</v>
      </c>
      <c r="F5" s="18">
        <f t="shared" si="1"/>
        <v>1400.67</v>
      </c>
      <c r="G5" s="20"/>
      <c r="H5" s="17">
        <v>1700</v>
      </c>
      <c r="I5" s="18">
        <v>1700</v>
      </c>
      <c r="J5" s="17">
        <v>1700</v>
      </c>
      <c r="K5" s="21"/>
      <c r="L5" s="26" t="s">
        <v>85</v>
      </c>
      <c r="M5" s="27">
        <v>165.55</v>
      </c>
      <c r="N5" s="28">
        <v>18770</v>
      </c>
      <c r="O5" s="28">
        <v>113.38</v>
      </c>
      <c r="P5" s="26"/>
      <c r="Q5" s="26"/>
    </row>
    <row r="6" spans="1:20" ht="63" thickBot="1" x14ac:dyDescent="0.35">
      <c r="A6" s="15" t="s">
        <v>86</v>
      </c>
      <c r="B6" s="18">
        <v>0</v>
      </c>
      <c r="C6" s="17">
        <v>0</v>
      </c>
      <c r="D6" s="25">
        <f t="shared" si="0"/>
        <v>0</v>
      </c>
      <c r="E6" s="19">
        <v>0</v>
      </c>
      <c r="F6" s="18">
        <f t="shared" si="1"/>
        <v>0</v>
      </c>
      <c r="G6" s="20"/>
      <c r="H6" s="17">
        <v>0</v>
      </c>
      <c r="I6" s="18">
        <v>0</v>
      </c>
      <c r="J6" s="17">
        <v>0</v>
      </c>
      <c r="K6" s="21" t="s">
        <v>87</v>
      </c>
      <c r="L6" s="29" t="s">
        <v>88</v>
      </c>
      <c r="M6" s="30">
        <v>162.47</v>
      </c>
      <c r="N6" s="31">
        <v>20486.650000000001</v>
      </c>
      <c r="O6" s="31">
        <v>126.09</v>
      </c>
      <c r="P6" s="31">
        <v>12.71</v>
      </c>
      <c r="Q6" s="32">
        <v>0.11210000000000001</v>
      </c>
    </row>
    <row r="7" spans="1:20" ht="40.799999999999997" x14ac:dyDescent="0.3">
      <c r="A7" s="15" t="s">
        <v>89</v>
      </c>
      <c r="B7" s="18">
        <f>SUM(B2:B6)</f>
        <v>38117.589999999997</v>
      </c>
      <c r="C7" s="17">
        <f>SUM(C2:C6)</f>
        <v>42731.67</v>
      </c>
      <c r="D7" s="25">
        <f t="shared" si="0"/>
        <v>-4614.0800000000017</v>
      </c>
      <c r="E7" s="19">
        <f>SUM(E2:E6)</f>
        <v>44177.729999999996</v>
      </c>
      <c r="F7" s="18">
        <f t="shared" si="1"/>
        <v>6060.1399999999994</v>
      </c>
      <c r="G7" s="20"/>
      <c r="H7" s="17">
        <f>SUM(H2:H6)</f>
        <v>37627.21</v>
      </c>
      <c r="I7" s="18">
        <f>SUM(I2:I6)</f>
        <v>38752.67</v>
      </c>
      <c r="J7" s="17">
        <f>SUM(J2:J6)</f>
        <v>39170.559999999998</v>
      </c>
      <c r="K7" s="21"/>
      <c r="L7" s="33" t="s">
        <v>90</v>
      </c>
    </row>
    <row r="8" spans="1:20" ht="15.6" x14ac:dyDescent="0.3">
      <c r="A8" s="34" t="s">
        <v>91</v>
      </c>
      <c r="B8" s="35"/>
      <c r="C8" s="35"/>
      <c r="D8" s="36"/>
      <c r="E8" s="35"/>
      <c r="F8" s="35"/>
      <c r="G8" s="20"/>
      <c r="H8" s="35"/>
      <c r="I8" s="35"/>
      <c r="J8" s="35"/>
      <c r="K8" s="21"/>
      <c r="L8" s="23" t="s">
        <v>79</v>
      </c>
      <c r="M8" s="23" t="s">
        <v>92</v>
      </c>
      <c r="N8" s="23" t="s">
        <v>93</v>
      </c>
      <c r="O8" s="23" t="s">
        <v>94</v>
      </c>
      <c r="P8" s="23" t="s">
        <v>95</v>
      </c>
      <c r="Q8" s="23" t="s">
        <v>96</v>
      </c>
      <c r="R8" s="23" t="s">
        <v>97</v>
      </c>
      <c r="S8" s="23" t="s">
        <v>98</v>
      </c>
      <c r="T8" s="23" t="s">
        <v>99</v>
      </c>
    </row>
    <row r="9" spans="1:20" ht="91.8" x14ac:dyDescent="0.3">
      <c r="A9" s="15" t="s">
        <v>100</v>
      </c>
      <c r="B9" s="18">
        <v>5732.48</v>
      </c>
      <c r="C9" s="24">
        <v>4245.7</v>
      </c>
      <c r="D9" s="25">
        <f>SUM(B9-C9)</f>
        <v>1486.7799999999997</v>
      </c>
      <c r="E9" s="19">
        <v>6286.4</v>
      </c>
      <c r="F9" s="37">
        <f>SUM(B9-E9)</f>
        <v>-553.92000000000007</v>
      </c>
      <c r="G9" s="38" t="s">
        <v>101</v>
      </c>
      <c r="H9" s="17">
        <v>6119.36</v>
      </c>
      <c r="I9" s="18">
        <v>6119.36</v>
      </c>
      <c r="J9" s="17">
        <v>6119.36</v>
      </c>
      <c r="K9" s="21" t="s">
        <v>102</v>
      </c>
      <c r="L9" s="39" t="s">
        <v>103</v>
      </c>
      <c r="M9" s="40">
        <v>60.03</v>
      </c>
      <c r="N9" s="40">
        <v>70.03</v>
      </c>
      <c r="O9" s="40">
        <v>80.040000000000006</v>
      </c>
      <c r="P9" s="41">
        <v>90.04</v>
      </c>
      <c r="Q9" s="40">
        <v>110.05</v>
      </c>
      <c r="R9" s="40">
        <v>130.06</v>
      </c>
      <c r="S9" s="40">
        <v>150.07</v>
      </c>
      <c r="T9" s="40">
        <v>180.08</v>
      </c>
    </row>
    <row r="10" spans="1:20" ht="15" x14ac:dyDescent="0.3">
      <c r="A10" s="15" t="s">
        <v>104</v>
      </c>
      <c r="B10" s="18">
        <v>140</v>
      </c>
      <c r="C10" s="17">
        <v>0</v>
      </c>
      <c r="D10" s="25">
        <f t="shared" ref="D10:D32" si="2">SUM(B10-C10)</f>
        <v>140</v>
      </c>
      <c r="E10" s="19">
        <v>0</v>
      </c>
      <c r="F10" s="18">
        <f t="shared" ref="F10:F34" si="3">SUM(B10-E10)</f>
        <v>140</v>
      </c>
      <c r="G10" s="38"/>
      <c r="H10" s="17">
        <v>100</v>
      </c>
      <c r="I10" s="18">
        <v>100</v>
      </c>
      <c r="J10" s="17">
        <v>100</v>
      </c>
      <c r="K10" s="21"/>
      <c r="L10" s="26" t="s">
        <v>105</v>
      </c>
      <c r="M10" s="28">
        <v>61.53</v>
      </c>
      <c r="N10" s="28">
        <v>71.78</v>
      </c>
      <c r="O10" s="28">
        <v>82.04</v>
      </c>
      <c r="P10" s="41">
        <v>92.29</v>
      </c>
      <c r="Q10" s="28">
        <v>112.8</v>
      </c>
      <c r="R10" s="28">
        <v>133.31</v>
      </c>
      <c r="S10" s="28">
        <v>153.82</v>
      </c>
      <c r="T10" s="28">
        <v>184.58</v>
      </c>
    </row>
    <row r="11" spans="1:20" ht="51" x14ac:dyDescent="0.3">
      <c r="A11" s="15" t="s">
        <v>44</v>
      </c>
      <c r="B11" s="18">
        <v>10100</v>
      </c>
      <c r="C11" s="24">
        <v>4659.66</v>
      </c>
      <c r="D11" s="25">
        <f t="shared" si="2"/>
        <v>5440.34</v>
      </c>
      <c r="E11" s="42">
        <v>8767.66</v>
      </c>
      <c r="F11" s="18">
        <f t="shared" si="3"/>
        <v>1332.3400000000001</v>
      </c>
      <c r="G11" s="38" t="s">
        <v>106</v>
      </c>
      <c r="H11" s="17">
        <v>10100</v>
      </c>
      <c r="I11" s="18">
        <v>10211</v>
      </c>
      <c r="J11" s="17">
        <v>10423</v>
      </c>
      <c r="K11" s="21" t="s">
        <v>107</v>
      </c>
      <c r="L11" s="39" t="s">
        <v>108</v>
      </c>
      <c r="M11" s="40">
        <v>62.26</v>
      </c>
      <c r="N11" s="40">
        <v>72.64</v>
      </c>
      <c r="O11" s="40">
        <v>83.01</v>
      </c>
      <c r="P11" s="41">
        <v>93.39</v>
      </c>
      <c r="Q11" s="40">
        <v>114.14</v>
      </c>
      <c r="R11" s="40">
        <v>134.9</v>
      </c>
      <c r="S11" s="40">
        <v>155.65</v>
      </c>
      <c r="T11" s="40">
        <v>186.78</v>
      </c>
    </row>
    <row r="12" spans="1:20" ht="30.6" x14ac:dyDescent="0.3">
      <c r="A12" s="15" t="s">
        <v>109</v>
      </c>
      <c r="B12" s="18">
        <v>974.01</v>
      </c>
      <c r="C12" s="24">
        <v>2391.41</v>
      </c>
      <c r="D12" s="25">
        <f t="shared" si="2"/>
        <v>-1417.3999999999999</v>
      </c>
      <c r="E12" s="19">
        <v>2998.32</v>
      </c>
      <c r="F12" s="37">
        <f t="shared" si="3"/>
        <v>-2024.3100000000002</v>
      </c>
      <c r="G12" s="38" t="s">
        <v>110</v>
      </c>
      <c r="H12" s="17">
        <v>1989.21</v>
      </c>
      <c r="I12" s="18">
        <v>2208</v>
      </c>
      <c r="J12" s="17">
        <v>2247.8000000000002</v>
      </c>
      <c r="K12" s="21" t="s">
        <v>111</v>
      </c>
      <c r="L12" s="26" t="s">
        <v>85</v>
      </c>
      <c r="M12" s="28">
        <v>75.59</v>
      </c>
      <c r="N12" s="28">
        <v>88.18</v>
      </c>
      <c r="O12" s="28">
        <v>100.78</v>
      </c>
      <c r="P12" s="41">
        <v>113.38</v>
      </c>
      <c r="Q12" s="28">
        <v>138.58000000000001</v>
      </c>
      <c r="R12" s="28">
        <v>163.77000000000001</v>
      </c>
      <c r="S12" s="28">
        <v>188.97</v>
      </c>
      <c r="T12" s="28">
        <v>226.76</v>
      </c>
    </row>
    <row r="13" spans="1:20" ht="15" x14ac:dyDescent="0.3">
      <c r="A13" s="15" t="s">
        <v>112</v>
      </c>
      <c r="B13" s="18">
        <v>500</v>
      </c>
      <c r="C13" s="24">
        <v>43.09</v>
      </c>
      <c r="D13" s="25">
        <f t="shared" si="2"/>
        <v>456.90999999999997</v>
      </c>
      <c r="E13" s="19">
        <v>43.09</v>
      </c>
      <c r="F13" s="18">
        <f t="shared" si="3"/>
        <v>456.90999999999997</v>
      </c>
      <c r="G13" s="38"/>
      <c r="H13" s="17">
        <v>300</v>
      </c>
      <c r="I13" s="18">
        <v>333</v>
      </c>
      <c r="J13" s="17">
        <v>339</v>
      </c>
      <c r="K13" s="21" t="s">
        <v>113</v>
      </c>
      <c r="L13" s="39" t="s">
        <v>88</v>
      </c>
      <c r="M13" s="40">
        <v>84.06</v>
      </c>
      <c r="N13" s="40">
        <v>98.07</v>
      </c>
      <c r="O13" s="40">
        <v>112.08</v>
      </c>
      <c r="P13" s="41">
        <v>126.09</v>
      </c>
      <c r="Q13" s="40">
        <v>154.11000000000001</v>
      </c>
      <c r="R13" s="40">
        <v>182.13</v>
      </c>
      <c r="S13" s="40">
        <v>210.15</v>
      </c>
      <c r="T13" s="40">
        <v>252.18</v>
      </c>
    </row>
    <row r="14" spans="1:20" ht="30.6" x14ac:dyDescent="0.3">
      <c r="A14" s="15" t="s">
        <v>114</v>
      </c>
      <c r="B14" s="18">
        <v>400</v>
      </c>
      <c r="C14" s="24">
        <v>111.66</v>
      </c>
      <c r="D14" s="25">
        <f t="shared" si="2"/>
        <v>288.34000000000003</v>
      </c>
      <c r="E14" s="19">
        <v>221.66</v>
      </c>
      <c r="F14" s="18">
        <f t="shared" si="3"/>
        <v>178.34</v>
      </c>
      <c r="G14" s="38"/>
      <c r="H14" s="17">
        <v>300</v>
      </c>
      <c r="I14" s="18">
        <v>333</v>
      </c>
      <c r="J14" s="17">
        <v>339</v>
      </c>
      <c r="K14" s="21" t="s">
        <v>113</v>
      </c>
      <c r="L14" s="26" t="s">
        <v>115</v>
      </c>
      <c r="M14" s="28">
        <v>8.4700000000000006</v>
      </c>
      <c r="N14" s="28">
        <v>9.89</v>
      </c>
      <c r="O14" s="28">
        <v>11.3</v>
      </c>
      <c r="P14" s="41">
        <v>12.71</v>
      </c>
      <c r="Q14" s="28">
        <v>15.53</v>
      </c>
      <c r="R14" s="28">
        <v>18.36</v>
      </c>
      <c r="S14" s="28">
        <v>21.18</v>
      </c>
      <c r="T14" s="28">
        <v>25.42</v>
      </c>
    </row>
    <row r="15" spans="1:20" ht="31.2" thickBot="1" x14ac:dyDescent="0.35">
      <c r="A15" s="15" t="s">
        <v>116</v>
      </c>
      <c r="B15" s="18">
        <v>500</v>
      </c>
      <c r="C15" s="17">
        <v>0</v>
      </c>
      <c r="D15" s="25">
        <f t="shared" si="2"/>
        <v>500</v>
      </c>
      <c r="E15" s="19">
        <v>500</v>
      </c>
      <c r="F15" s="18">
        <f t="shared" si="3"/>
        <v>0</v>
      </c>
      <c r="G15" s="38"/>
      <c r="H15" s="17">
        <v>327</v>
      </c>
      <c r="I15" s="18">
        <v>333</v>
      </c>
      <c r="J15" s="17">
        <v>339</v>
      </c>
      <c r="K15" s="21"/>
      <c r="L15" s="29" t="s">
        <v>117</v>
      </c>
      <c r="M15" s="32">
        <v>0.11210000000000001</v>
      </c>
      <c r="N15" s="32">
        <v>0.11219999999999999</v>
      </c>
      <c r="O15" s="32">
        <v>0.11210000000000001</v>
      </c>
      <c r="P15" s="43">
        <v>0.11210000000000001</v>
      </c>
      <c r="Q15" s="32">
        <v>0.11210000000000001</v>
      </c>
      <c r="R15" s="32">
        <v>0.11210000000000001</v>
      </c>
      <c r="S15" s="32">
        <v>0.11210000000000001</v>
      </c>
      <c r="T15" s="32">
        <v>0.11210000000000001</v>
      </c>
    </row>
    <row r="16" spans="1:20" ht="15" x14ac:dyDescent="0.3">
      <c r="A16" s="15" t="s">
        <v>118</v>
      </c>
      <c r="B16" s="18">
        <v>40</v>
      </c>
      <c r="C16" s="17">
        <f>[1]Expence!O49</f>
        <v>0</v>
      </c>
      <c r="D16" s="25">
        <f t="shared" si="2"/>
        <v>40</v>
      </c>
      <c r="E16" s="19">
        <v>35</v>
      </c>
      <c r="F16" s="18">
        <f t="shared" si="3"/>
        <v>5</v>
      </c>
      <c r="G16" s="38"/>
      <c r="H16" s="17">
        <v>40</v>
      </c>
      <c r="I16" s="18">
        <v>40</v>
      </c>
      <c r="J16" s="17">
        <v>40</v>
      </c>
      <c r="K16" s="21"/>
    </row>
    <row r="17" spans="1:20" ht="15" x14ac:dyDescent="0.3">
      <c r="A17" s="15" t="s">
        <v>119</v>
      </c>
      <c r="B17" s="18">
        <v>120</v>
      </c>
      <c r="C17" s="24">
        <v>80</v>
      </c>
      <c r="D17" s="25">
        <f t="shared" si="2"/>
        <v>40</v>
      </c>
      <c r="E17" s="19">
        <v>120</v>
      </c>
      <c r="F17" s="18">
        <f t="shared" si="3"/>
        <v>0</v>
      </c>
      <c r="G17" s="38"/>
      <c r="H17" s="17">
        <v>120</v>
      </c>
      <c r="I17" s="18">
        <v>120</v>
      </c>
      <c r="J17" s="17">
        <v>120</v>
      </c>
      <c r="K17" s="21"/>
      <c r="L17" t="s">
        <v>120</v>
      </c>
    </row>
    <row r="18" spans="1:20" ht="15" x14ac:dyDescent="0.3">
      <c r="A18" s="15" t="s">
        <v>121</v>
      </c>
      <c r="B18" s="18">
        <v>250</v>
      </c>
      <c r="C18" s="17">
        <v>0</v>
      </c>
      <c r="D18" s="25">
        <f t="shared" si="2"/>
        <v>250</v>
      </c>
      <c r="E18" s="19">
        <v>0</v>
      </c>
      <c r="F18" s="18">
        <f t="shared" si="3"/>
        <v>250</v>
      </c>
      <c r="G18" s="38"/>
      <c r="H18" s="17">
        <v>272</v>
      </c>
      <c r="I18" s="18">
        <v>277.5</v>
      </c>
      <c r="J18" s="17">
        <v>282.5</v>
      </c>
      <c r="K18" s="21"/>
      <c r="L18" s="22" t="s">
        <v>122</v>
      </c>
    </row>
    <row r="19" spans="1:20" ht="15" x14ac:dyDescent="0.3">
      <c r="A19" s="15" t="s">
        <v>123</v>
      </c>
      <c r="B19" s="18">
        <v>160</v>
      </c>
      <c r="C19" s="24">
        <v>160</v>
      </c>
      <c r="D19" s="25">
        <f t="shared" si="2"/>
        <v>0</v>
      </c>
      <c r="E19" s="19">
        <v>160</v>
      </c>
      <c r="F19" s="18">
        <f t="shared" si="3"/>
        <v>0</v>
      </c>
      <c r="G19" s="38"/>
      <c r="H19" s="17">
        <v>174.5</v>
      </c>
      <c r="I19" s="18">
        <v>193.69</v>
      </c>
      <c r="J19" s="17">
        <v>180</v>
      </c>
      <c r="K19" s="21"/>
      <c r="L19" s="110" t="s">
        <v>79</v>
      </c>
      <c r="M19" s="111" t="s">
        <v>80</v>
      </c>
      <c r="N19" s="111" t="s">
        <v>24</v>
      </c>
      <c r="O19" s="23" t="s">
        <v>12</v>
      </c>
      <c r="P19" s="111" t="s">
        <v>81</v>
      </c>
      <c r="Q19" s="111" t="s">
        <v>82</v>
      </c>
    </row>
    <row r="20" spans="1:20" ht="20.399999999999999" x14ac:dyDescent="0.3">
      <c r="A20" s="15" t="s">
        <v>124</v>
      </c>
      <c r="B20" s="18">
        <v>471.1</v>
      </c>
      <c r="C20" s="24">
        <v>101.38</v>
      </c>
      <c r="D20" s="25">
        <f t="shared" si="2"/>
        <v>369.72</v>
      </c>
      <c r="E20" s="19">
        <v>471.1</v>
      </c>
      <c r="F20" s="18">
        <f t="shared" si="3"/>
        <v>0</v>
      </c>
      <c r="G20" s="38"/>
      <c r="H20" s="17">
        <v>514</v>
      </c>
      <c r="I20" s="18">
        <v>523</v>
      </c>
      <c r="J20" s="17">
        <v>532.34</v>
      </c>
      <c r="K20" s="21"/>
      <c r="L20" s="110"/>
      <c r="M20" s="111"/>
      <c r="N20" s="111"/>
      <c r="O20" s="23" t="s">
        <v>83</v>
      </c>
      <c r="P20" s="111"/>
      <c r="Q20" s="111"/>
    </row>
    <row r="21" spans="1:20" ht="51" x14ac:dyDescent="0.3">
      <c r="A21" s="15" t="s">
        <v>125</v>
      </c>
      <c r="B21" s="18">
        <v>900</v>
      </c>
      <c r="C21" s="24">
        <v>587.63</v>
      </c>
      <c r="D21" s="25">
        <f t="shared" si="2"/>
        <v>312.37</v>
      </c>
      <c r="E21" s="19">
        <v>587.63</v>
      </c>
      <c r="F21" s="18">
        <f t="shared" si="3"/>
        <v>312.37</v>
      </c>
      <c r="G21" s="38" t="s">
        <v>126</v>
      </c>
      <c r="H21" s="17">
        <v>640</v>
      </c>
      <c r="I21" s="18">
        <v>652.26</v>
      </c>
      <c r="J21" s="17">
        <v>664.02</v>
      </c>
      <c r="K21" s="21"/>
      <c r="L21" s="26" t="s">
        <v>85</v>
      </c>
      <c r="M21" s="27">
        <v>165.55</v>
      </c>
      <c r="N21" s="28">
        <v>18770</v>
      </c>
      <c r="O21" s="28">
        <v>113.38</v>
      </c>
      <c r="P21" s="26"/>
      <c r="Q21" s="26"/>
    </row>
    <row r="22" spans="1:20" ht="15.6" thickBot="1" x14ac:dyDescent="0.35">
      <c r="A22" s="15" t="s">
        <v>127</v>
      </c>
      <c r="B22" s="18">
        <v>150</v>
      </c>
      <c r="C22" s="17">
        <v>0</v>
      </c>
      <c r="D22" s="25">
        <f t="shared" si="2"/>
        <v>150</v>
      </c>
      <c r="E22" s="19">
        <v>20</v>
      </c>
      <c r="F22" s="18">
        <f t="shared" si="3"/>
        <v>130</v>
      </c>
      <c r="G22" s="38"/>
      <c r="H22" s="17">
        <v>50</v>
      </c>
      <c r="I22" s="18">
        <v>50</v>
      </c>
      <c r="J22" s="17">
        <v>50</v>
      </c>
      <c r="K22" s="21"/>
      <c r="L22" s="29" t="s">
        <v>88</v>
      </c>
      <c r="M22" s="30">
        <v>162.47</v>
      </c>
      <c r="N22" s="31">
        <v>21612.11</v>
      </c>
      <c r="O22" s="31">
        <v>133.02000000000001</v>
      </c>
      <c r="P22" s="31">
        <v>19.64</v>
      </c>
      <c r="Q22" s="32">
        <v>0.17319999999999999</v>
      </c>
    </row>
    <row r="23" spans="1:20" ht="62.4" x14ac:dyDescent="0.3">
      <c r="A23" s="15" t="s">
        <v>59</v>
      </c>
      <c r="B23" s="18">
        <v>1000</v>
      </c>
      <c r="C23" s="24">
        <v>1050</v>
      </c>
      <c r="D23" s="36">
        <f t="shared" si="2"/>
        <v>-50</v>
      </c>
      <c r="E23" s="19">
        <v>1050</v>
      </c>
      <c r="F23" s="37">
        <f t="shared" si="3"/>
        <v>-50</v>
      </c>
      <c r="G23" s="38" t="s">
        <v>128</v>
      </c>
      <c r="H23" s="44">
        <v>0</v>
      </c>
      <c r="I23" s="45">
        <v>0</v>
      </c>
      <c r="J23" s="44">
        <v>0</v>
      </c>
      <c r="K23" s="21" t="s">
        <v>129</v>
      </c>
      <c r="L23" s="33" t="s">
        <v>90</v>
      </c>
    </row>
    <row r="24" spans="1:20" ht="31.8" x14ac:dyDescent="0.3">
      <c r="A24" s="15" t="s">
        <v>130</v>
      </c>
      <c r="B24" s="18">
        <v>0</v>
      </c>
      <c r="C24" s="17">
        <v>0</v>
      </c>
      <c r="D24" s="36">
        <f t="shared" si="2"/>
        <v>0</v>
      </c>
      <c r="E24" s="19">
        <v>0</v>
      </c>
      <c r="F24" s="18">
        <f t="shared" si="3"/>
        <v>0</v>
      </c>
      <c r="G24" s="38"/>
      <c r="H24" s="17">
        <v>1000</v>
      </c>
      <c r="I24" s="18">
        <v>1000</v>
      </c>
      <c r="J24" s="17">
        <v>1000</v>
      </c>
      <c r="K24" s="21" t="s">
        <v>131</v>
      </c>
      <c r="L24" s="23" t="s">
        <v>79</v>
      </c>
      <c r="M24" s="23" t="s">
        <v>92</v>
      </c>
      <c r="N24" s="23" t="s">
        <v>93</v>
      </c>
      <c r="O24" s="23" t="s">
        <v>94</v>
      </c>
      <c r="P24" s="23" t="s">
        <v>95</v>
      </c>
      <c r="Q24" s="23" t="s">
        <v>96</v>
      </c>
      <c r="R24" s="23" t="s">
        <v>97</v>
      </c>
      <c r="S24" s="23" t="s">
        <v>98</v>
      </c>
      <c r="T24" s="23" t="s">
        <v>99</v>
      </c>
    </row>
    <row r="25" spans="1:20" ht="52.2" x14ac:dyDescent="0.3">
      <c r="A25" s="15" t="s">
        <v>132</v>
      </c>
      <c r="B25" s="18">
        <v>6694</v>
      </c>
      <c r="C25" s="24">
        <v>1800</v>
      </c>
      <c r="D25" s="36">
        <f t="shared" si="2"/>
        <v>4894</v>
      </c>
      <c r="E25" s="19">
        <v>1800</v>
      </c>
      <c r="F25" s="18">
        <f t="shared" si="3"/>
        <v>4894</v>
      </c>
      <c r="G25" s="38"/>
      <c r="H25" s="17">
        <v>4000</v>
      </c>
      <c r="I25" s="18">
        <v>4000</v>
      </c>
      <c r="J25" s="17">
        <v>4000</v>
      </c>
      <c r="K25" s="21" t="s">
        <v>133</v>
      </c>
      <c r="L25" s="39" t="s">
        <v>103</v>
      </c>
      <c r="M25" s="40">
        <v>60.03</v>
      </c>
      <c r="N25" s="40">
        <v>70.03</v>
      </c>
      <c r="O25" s="40">
        <v>80.040000000000006</v>
      </c>
      <c r="P25" s="41">
        <v>90.04</v>
      </c>
      <c r="Q25" s="40">
        <v>110.05</v>
      </c>
      <c r="R25" s="40">
        <v>130.06</v>
      </c>
      <c r="S25" s="40">
        <v>150.07</v>
      </c>
      <c r="T25" s="40">
        <v>180.08</v>
      </c>
    </row>
    <row r="26" spans="1:20" ht="51" x14ac:dyDescent="0.3">
      <c r="A26" s="15" t="s">
        <v>134</v>
      </c>
      <c r="B26" s="18">
        <v>0</v>
      </c>
      <c r="C26" s="24">
        <v>857.5</v>
      </c>
      <c r="D26" s="36">
        <f t="shared" si="2"/>
        <v>-857.5</v>
      </c>
      <c r="E26" s="19">
        <v>0</v>
      </c>
      <c r="F26" s="18">
        <f t="shared" si="3"/>
        <v>0</v>
      </c>
      <c r="G26" s="38" t="s">
        <v>135</v>
      </c>
      <c r="H26" s="17">
        <v>1000</v>
      </c>
      <c r="I26" s="18">
        <v>1000</v>
      </c>
      <c r="J26" s="17">
        <v>1000</v>
      </c>
      <c r="K26" s="21" t="s">
        <v>136</v>
      </c>
      <c r="L26" s="26" t="s">
        <v>105</v>
      </c>
      <c r="M26" s="28">
        <v>61.53</v>
      </c>
      <c r="N26" s="28">
        <v>71.78</v>
      </c>
      <c r="O26" s="28">
        <v>82.04</v>
      </c>
      <c r="P26" s="41">
        <v>92.29</v>
      </c>
      <c r="Q26" s="28">
        <v>112.8</v>
      </c>
      <c r="R26" s="28">
        <v>133.31</v>
      </c>
      <c r="S26" s="28">
        <v>153.82</v>
      </c>
      <c r="T26" s="28">
        <v>184.58</v>
      </c>
    </row>
    <row r="27" spans="1:20" ht="31.8" x14ac:dyDescent="0.3">
      <c r="A27" s="15" t="s">
        <v>137</v>
      </c>
      <c r="B27" s="18">
        <v>0</v>
      </c>
      <c r="C27" s="24">
        <v>0</v>
      </c>
      <c r="D27" s="36">
        <f t="shared" si="2"/>
        <v>0</v>
      </c>
      <c r="E27" s="19">
        <v>500</v>
      </c>
      <c r="F27" s="37">
        <f t="shared" si="3"/>
        <v>-500</v>
      </c>
      <c r="G27" s="38"/>
      <c r="H27" s="17">
        <v>0</v>
      </c>
      <c r="I27" s="18">
        <v>0</v>
      </c>
      <c r="J27" s="17">
        <v>0</v>
      </c>
      <c r="K27" s="21" t="s">
        <v>138</v>
      </c>
      <c r="L27" s="39" t="s">
        <v>108</v>
      </c>
      <c r="M27" s="40">
        <v>62.26</v>
      </c>
      <c r="N27" s="40">
        <v>72.64</v>
      </c>
      <c r="O27" s="40">
        <v>83.01</v>
      </c>
      <c r="P27" s="41">
        <v>93.39</v>
      </c>
      <c r="Q27" s="40">
        <v>114.14</v>
      </c>
      <c r="R27" s="40">
        <v>134.9</v>
      </c>
      <c r="S27" s="40">
        <v>155.65</v>
      </c>
      <c r="T27" s="40">
        <v>186.78</v>
      </c>
    </row>
    <row r="28" spans="1:20" ht="51" x14ac:dyDescent="0.3">
      <c r="A28" s="15" t="s">
        <v>139</v>
      </c>
      <c r="B28" s="18">
        <v>500</v>
      </c>
      <c r="C28" s="24">
        <v>1985.64</v>
      </c>
      <c r="D28" s="36">
        <f t="shared" si="2"/>
        <v>-1485.64</v>
      </c>
      <c r="E28" s="19">
        <v>1985.64</v>
      </c>
      <c r="F28" s="37">
        <f t="shared" si="3"/>
        <v>-1485.64</v>
      </c>
      <c r="G28" s="38" t="s">
        <v>140</v>
      </c>
      <c r="H28" s="17">
        <v>500</v>
      </c>
      <c r="I28" s="18">
        <v>555</v>
      </c>
      <c r="J28" s="17">
        <v>565</v>
      </c>
      <c r="K28" s="21"/>
      <c r="L28" s="26" t="s">
        <v>85</v>
      </c>
      <c r="M28" s="28">
        <v>75.59</v>
      </c>
      <c r="N28" s="28">
        <v>88.18</v>
      </c>
      <c r="O28" s="28">
        <v>100.78</v>
      </c>
      <c r="P28" s="41">
        <v>113.38</v>
      </c>
      <c r="Q28" s="28">
        <v>138.58000000000001</v>
      </c>
      <c r="R28" s="28">
        <v>163.77000000000001</v>
      </c>
      <c r="S28" s="28">
        <v>188.97</v>
      </c>
      <c r="T28" s="28">
        <v>226.76</v>
      </c>
    </row>
    <row r="29" spans="1:20" ht="15" x14ac:dyDescent="0.3">
      <c r="A29" s="15" t="s">
        <v>141</v>
      </c>
      <c r="B29" s="18">
        <v>5000</v>
      </c>
      <c r="C29" s="17">
        <v>0</v>
      </c>
      <c r="D29" s="36">
        <f t="shared" si="2"/>
        <v>5000</v>
      </c>
      <c r="E29" s="19">
        <v>0</v>
      </c>
      <c r="F29" s="18">
        <f t="shared" si="3"/>
        <v>5000</v>
      </c>
      <c r="G29" s="38"/>
      <c r="H29" s="17">
        <v>5661.14</v>
      </c>
      <c r="I29" s="18">
        <v>6283.86</v>
      </c>
      <c r="J29" s="17">
        <v>6409.54</v>
      </c>
      <c r="K29" s="21"/>
      <c r="L29" s="39" t="s">
        <v>88</v>
      </c>
      <c r="M29" s="40">
        <v>88.68</v>
      </c>
      <c r="N29" s="40">
        <v>103.46</v>
      </c>
      <c r="O29" s="40">
        <v>118.24</v>
      </c>
      <c r="P29" s="41">
        <v>133.02000000000001</v>
      </c>
      <c r="Q29" s="40">
        <v>162.58000000000001</v>
      </c>
      <c r="R29" s="40">
        <v>192.14</v>
      </c>
      <c r="S29" s="40">
        <v>221.7</v>
      </c>
      <c r="T29" s="40">
        <v>266.04000000000002</v>
      </c>
    </row>
    <row r="30" spans="1:20" ht="30.6" x14ac:dyDescent="0.3">
      <c r="A30" s="15" t="s">
        <v>142</v>
      </c>
      <c r="B30" s="18">
        <v>100</v>
      </c>
      <c r="C30" s="17">
        <v>0</v>
      </c>
      <c r="D30" s="36">
        <f t="shared" si="2"/>
        <v>100</v>
      </c>
      <c r="E30" s="19">
        <v>0</v>
      </c>
      <c r="F30" s="18">
        <f t="shared" si="3"/>
        <v>100</v>
      </c>
      <c r="G30" s="38"/>
      <c r="H30" s="17">
        <v>100</v>
      </c>
      <c r="I30" s="18">
        <v>100</v>
      </c>
      <c r="J30" s="17">
        <v>100</v>
      </c>
      <c r="K30" s="21"/>
      <c r="L30" s="26" t="s">
        <v>115</v>
      </c>
      <c r="M30" s="28">
        <v>13.09</v>
      </c>
      <c r="N30" s="28">
        <v>15.28</v>
      </c>
      <c r="O30" s="28">
        <v>17.46</v>
      </c>
      <c r="P30" s="41">
        <v>19.64</v>
      </c>
      <c r="Q30" s="28">
        <v>24</v>
      </c>
      <c r="R30" s="28">
        <v>28.37</v>
      </c>
      <c r="S30" s="28">
        <v>32.729999999999997</v>
      </c>
      <c r="T30" s="28">
        <v>39.28</v>
      </c>
    </row>
    <row r="31" spans="1:20" ht="31.2" thickBot="1" x14ac:dyDescent="0.35">
      <c r="A31" s="15" t="s">
        <v>143</v>
      </c>
      <c r="B31" s="18">
        <v>2500</v>
      </c>
      <c r="C31" s="17">
        <f>[1]Expence!S49</f>
        <v>0</v>
      </c>
      <c r="D31" s="36">
        <f t="shared" si="2"/>
        <v>2500</v>
      </c>
      <c r="E31" s="19">
        <v>0</v>
      </c>
      <c r="F31" s="18">
        <f t="shared" si="3"/>
        <v>2500</v>
      </c>
      <c r="G31" s="38"/>
      <c r="H31" s="17">
        <v>2500</v>
      </c>
      <c r="I31" s="18">
        <v>2500</v>
      </c>
      <c r="J31" s="17">
        <v>2500</v>
      </c>
      <c r="K31" s="21"/>
      <c r="L31" s="29" t="s">
        <v>117</v>
      </c>
      <c r="M31" s="32">
        <v>0.17319999999999999</v>
      </c>
      <c r="N31" s="32">
        <v>0.17330000000000001</v>
      </c>
      <c r="O31" s="32">
        <v>0.17319999999999999</v>
      </c>
      <c r="P31" s="43">
        <v>0.17319999999999999</v>
      </c>
      <c r="Q31" s="32">
        <v>0.17319999999999999</v>
      </c>
      <c r="R31" s="32">
        <v>0.17319999999999999</v>
      </c>
      <c r="S31" s="32">
        <v>0.17319999999999999</v>
      </c>
      <c r="T31" s="32">
        <v>0.17319999999999999</v>
      </c>
    </row>
    <row r="32" spans="1:20" ht="15" x14ac:dyDescent="0.3">
      <c r="A32" s="15" t="s">
        <v>144</v>
      </c>
      <c r="B32" s="18">
        <v>86</v>
      </c>
      <c r="C32" s="17">
        <v>0</v>
      </c>
      <c r="D32" s="35">
        <f t="shared" si="2"/>
        <v>86</v>
      </c>
      <c r="E32" s="19">
        <v>0</v>
      </c>
      <c r="F32" s="18">
        <f t="shared" si="3"/>
        <v>86</v>
      </c>
      <c r="G32" s="38"/>
      <c r="H32" s="17">
        <v>20</v>
      </c>
      <c r="I32" s="18">
        <v>20</v>
      </c>
      <c r="J32" s="17">
        <v>20</v>
      </c>
      <c r="K32" s="21"/>
    </row>
    <row r="33" spans="1:20" ht="51" x14ac:dyDescent="0.3">
      <c r="A33" s="15" t="s">
        <v>65</v>
      </c>
      <c r="B33" s="18">
        <v>1700</v>
      </c>
      <c r="C33" s="24">
        <v>2218.23</v>
      </c>
      <c r="D33" s="35">
        <f>SUM(B33-C33)</f>
        <v>-518.23</v>
      </c>
      <c r="E33" s="19">
        <v>3100.67</v>
      </c>
      <c r="F33" s="37">
        <f t="shared" si="3"/>
        <v>-1400.67</v>
      </c>
      <c r="G33" s="38" t="s">
        <v>145</v>
      </c>
      <c r="H33" s="17">
        <v>1700</v>
      </c>
      <c r="I33" s="18">
        <v>1700</v>
      </c>
      <c r="J33" s="17">
        <v>1700</v>
      </c>
      <c r="K33" s="21"/>
      <c r="L33" t="s">
        <v>146</v>
      </c>
    </row>
    <row r="34" spans="1:20" ht="15" x14ac:dyDescent="0.3">
      <c r="A34" s="15" t="s">
        <v>147</v>
      </c>
      <c r="B34" s="18">
        <v>100</v>
      </c>
      <c r="C34" s="24">
        <v>71</v>
      </c>
      <c r="D34" s="35">
        <f>SUM(B34-C34)</f>
        <v>29</v>
      </c>
      <c r="E34" s="19">
        <v>90</v>
      </c>
      <c r="F34" s="18">
        <f t="shared" si="3"/>
        <v>10</v>
      </c>
      <c r="G34" s="38"/>
      <c r="H34" s="17">
        <v>100</v>
      </c>
      <c r="I34" s="18">
        <v>100</v>
      </c>
      <c r="J34" s="17">
        <v>100</v>
      </c>
      <c r="K34" s="21"/>
      <c r="L34" s="22" t="s">
        <v>77</v>
      </c>
    </row>
    <row r="35" spans="1:20" ht="15.6" x14ac:dyDescent="0.3">
      <c r="A35" s="46" t="s">
        <v>148</v>
      </c>
      <c r="B35" s="18">
        <f>SUM(B9:B34)</f>
        <v>38117.589999999997</v>
      </c>
      <c r="C35" s="17">
        <f>SUM(C9:C34)</f>
        <v>20362.899999999998</v>
      </c>
      <c r="D35" s="35"/>
      <c r="E35" s="19">
        <f>SUM(E9:E34)</f>
        <v>28737.17</v>
      </c>
      <c r="F35" s="18">
        <f>SUM(C7-E35)</f>
        <v>13994.5</v>
      </c>
      <c r="G35" s="20"/>
      <c r="H35" s="17">
        <f>SUM(H9:H34)</f>
        <v>37627.21</v>
      </c>
      <c r="I35" s="18">
        <f>SUM(I9:I34)</f>
        <v>38752.67</v>
      </c>
      <c r="J35" s="17">
        <f>SUM(J9:J34)</f>
        <v>39170.559999999998</v>
      </c>
      <c r="K35" s="21"/>
      <c r="L35" s="110" t="s">
        <v>79</v>
      </c>
      <c r="M35" s="111" t="s">
        <v>80</v>
      </c>
      <c r="N35" s="111" t="s">
        <v>24</v>
      </c>
      <c r="O35" s="23" t="s">
        <v>12</v>
      </c>
      <c r="P35" s="111" t="s">
        <v>81</v>
      </c>
      <c r="Q35" s="111" t="s">
        <v>82</v>
      </c>
    </row>
    <row r="36" spans="1:20" ht="20.399999999999999" x14ac:dyDescent="0.3">
      <c r="A36" s="34" t="s">
        <v>149</v>
      </c>
      <c r="B36" s="35"/>
      <c r="C36" s="35"/>
      <c r="D36" s="35"/>
      <c r="E36" s="16">
        <v>15440.56</v>
      </c>
      <c r="F36" s="35"/>
      <c r="G36" s="35"/>
      <c r="H36" s="35"/>
      <c r="I36" s="35"/>
      <c r="J36" s="35"/>
      <c r="K36" s="21"/>
      <c r="L36" s="110"/>
      <c r="M36" s="111"/>
      <c r="N36" s="111"/>
      <c r="O36" s="23" t="s">
        <v>83</v>
      </c>
      <c r="P36" s="111"/>
      <c r="Q36" s="111"/>
    </row>
    <row r="37" spans="1:20" ht="15.6" x14ac:dyDescent="0.3">
      <c r="A37" s="34" t="s">
        <v>150</v>
      </c>
      <c r="B37" s="47"/>
      <c r="C37" s="35"/>
      <c r="D37" s="35"/>
      <c r="F37" s="35"/>
      <c r="G37" s="35"/>
      <c r="H37" s="48">
        <v>0.11210000000000001</v>
      </c>
      <c r="I37" s="49">
        <v>0.17319999999999999</v>
      </c>
      <c r="J37" s="48">
        <v>0.19589999999999999</v>
      </c>
      <c r="K37" s="50"/>
      <c r="L37" s="26" t="s">
        <v>85</v>
      </c>
      <c r="M37" s="27">
        <v>165.55</v>
      </c>
      <c r="N37" s="28">
        <v>18770</v>
      </c>
      <c r="O37" s="28">
        <v>113.38</v>
      </c>
      <c r="P37" s="26"/>
      <c r="Q37" s="26"/>
    </row>
    <row r="38" spans="1:20" ht="16.2" thickBot="1" x14ac:dyDescent="0.35">
      <c r="A38" s="51"/>
      <c r="B38" s="52"/>
      <c r="C38" s="51"/>
      <c r="D38" s="51"/>
      <c r="E38" s="51"/>
      <c r="F38" s="53"/>
      <c r="G38" s="54"/>
      <c r="H38" s="48"/>
      <c r="I38" s="49"/>
      <c r="J38" s="48"/>
      <c r="K38" s="50"/>
      <c r="L38" s="29" t="s">
        <v>88</v>
      </c>
      <c r="M38" s="30">
        <v>162.47</v>
      </c>
      <c r="N38" s="31">
        <v>22030</v>
      </c>
      <c r="O38" s="31">
        <v>135.59</v>
      </c>
      <c r="P38" s="31">
        <v>22.21</v>
      </c>
      <c r="Q38" s="32">
        <v>0.19589999999999999</v>
      </c>
    </row>
    <row r="39" spans="1:20" ht="69.599999999999994" x14ac:dyDescent="0.3">
      <c r="A39" s="55" t="s">
        <v>151</v>
      </c>
      <c r="B39" s="2"/>
      <c r="C39" s="2"/>
      <c r="D39" s="2"/>
      <c r="E39" s="2"/>
      <c r="F39" s="2"/>
      <c r="G39" s="2"/>
      <c r="H39" s="56" t="s">
        <v>152</v>
      </c>
      <c r="I39" s="57" t="s">
        <v>153</v>
      </c>
      <c r="J39" s="56" t="s">
        <v>154</v>
      </c>
      <c r="K39" s="50"/>
      <c r="L39" s="33" t="s">
        <v>90</v>
      </c>
    </row>
    <row r="40" spans="1:20" ht="15.6" x14ac:dyDescent="0.3">
      <c r="A40" s="58"/>
      <c r="B40" s="2"/>
      <c r="C40" s="2"/>
      <c r="D40" s="2"/>
      <c r="E40" s="2"/>
      <c r="F40" s="2"/>
      <c r="G40" s="2"/>
      <c r="H40" s="59" t="s">
        <v>155</v>
      </c>
      <c r="I40" s="59" t="s">
        <v>156</v>
      </c>
      <c r="J40" s="59" t="s">
        <v>157</v>
      </c>
      <c r="K40" s="60"/>
      <c r="L40" s="23" t="s">
        <v>79</v>
      </c>
      <c r="M40" s="23" t="s">
        <v>92</v>
      </c>
      <c r="N40" s="23" t="s">
        <v>93</v>
      </c>
      <c r="O40" s="23" t="s">
        <v>94</v>
      </c>
      <c r="P40" s="23" t="s">
        <v>95</v>
      </c>
      <c r="Q40" s="23" t="s">
        <v>96</v>
      </c>
      <c r="R40" s="23" t="s">
        <v>97</v>
      </c>
      <c r="S40" s="23" t="s">
        <v>98</v>
      </c>
      <c r="T40" s="23" t="s">
        <v>99</v>
      </c>
    </row>
    <row r="41" spans="1:20" ht="15.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60"/>
      <c r="L41" s="39" t="s">
        <v>103</v>
      </c>
      <c r="M41" s="40">
        <v>60.03</v>
      </c>
      <c r="N41" s="40">
        <v>70.03</v>
      </c>
      <c r="O41" s="40">
        <v>80.040000000000006</v>
      </c>
      <c r="P41" s="41">
        <v>90.04</v>
      </c>
      <c r="Q41" s="40">
        <v>110.05</v>
      </c>
      <c r="R41" s="40">
        <v>130.06</v>
      </c>
      <c r="S41" s="40">
        <v>150.07</v>
      </c>
      <c r="T41" s="40">
        <v>180.08</v>
      </c>
    </row>
    <row r="42" spans="1:20" x14ac:dyDescent="0.3">
      <c r="K42" s="60"/>
      <c r="L42" s="26" t="s">
        <v>105</v>
      </c>
      <c r="M42" s="28">
        <v>61.53</v>
      </c>
      <c r="N42" s="28">
        <v>71.78</v>
      </c>
      <c r="O42" s="28">
        <v>82.04</v>
      </c>
      <c r="P42" s="41">
        <v>92.29</v>
      </c>
      <c r="Q42" s="28">
        <v>112.8</v>
      </c>
      <c r="R42" s="28">
        <v>133.31</v>
      </c>
      <c r="S42" s="28">
        <v>153.82</v>
      </c>
      <c r="T42" s="28">
        <v>184.58</v>
      </c>
    </row>
    <row r="43" spans="1:20" x14ac:dyDescent="0.3">
      <c r="K43" s="60"/>
      <c r="L43" s="39" t="s">
        <v>108</v>
      </c>
      <c r="M43" s="40">
        <v>62.26</v>
      </c>
      <c r="N43" s="40">
        <v>72.64</v>
      </c>
      <c r="O43" s="40">
        <v>83.01</v>
      </c>
      <c r="P43" s="41">
        <v>93.39</v>
      </c>
      <c r="Q43" s="40">
        <v>114.14</v>
      </c>
      <c r="R43" s="40">
        <v>134.9</v>
      </c>
      <c r="S43" s="40">
        <v>155.65</v>
      </c>
      <c r="T43" s="40">
        <v>186.78</v>
      </c>
    </row>
    <row r="44" spans="1:20" x14ac:dyDescent="0.3">
      <c r="K44" s="60"/>
      <c r="L44" s="26" t="s">
        <v>85</v>
      </c>
      <c r="M44" s="28">
        <v>75.59</v>
      </c>
      <c r="N44" s="28">
        <v>88.18</v>
      </c>
      <c r="O44" s="28">
        <v>100.78</v>
      </c>
      <c r="P44" s="41">
        <v>113.38</v>
      </c>
      <c r="Q44" s="28">
        <v>138.58000000000001</v>
      </c>
      <c r="R44" s="28">
        <v>163.77000000000001</v>
      </c>
      <c r="S44" s="28">
        <v>188.97</v>
      </c>
      <c r="T44" s="28">
        <v>226.76</v>
      </c>
    </row>
    <row r="45" spans="1:20" x14ac:dyDescent="0.3">
      <c r="K45" s="60"/>
      <c r="L45" s="39" t="s">
        <v>88</v>
      </c>
      <c r="M45" s="40">
        <v>90.39</v>
      </c>
      <c r="N45" s="40">
        <v>105.46</v>
      </c>
      <c r="O45" s="40">
        <v>120.52</v>
      </c>
      <c r="P45" s="41">
        <v>135.59</v>
      </c>
      <c r="Q45" s="40">
        <v>165.72</v>
      </c>
      <c r="R45" s="40">
        <v>195.85</v>
      </c>
      <c r="S45" s="40">
        <v>225.98</v>
      </c>
      <c r="T45" s="40">
        <v>271.18</v>
      </c>
    </row>
    <row r="46" spans="1:20" ht="30.6" x14ac:dyDescent="0.3">
      <c r="K46" s="60"/>
      <c r="L46" s="26" t="s">
        <v>115</v>
      </c>
      <c r="M46" s="28">
        <v>14.8</v>
      </c>
      <c r="N46" s="28">
        <v>17.28</v>
      </c>
      <c r="O46" s="28">
        <v>19.739999999999998</v>
      </c>
      <c r="P46" s="41">
        <v>22.21</v>
      </c>
      <c r="Q46" s="28">
        <v>27.14</v>
      </c>
      <c r="R46" s="28">
        <v>32.08</v>
      </c>
      <c r="S46" s="28">
        <v>37.01</v>
      </c>
      <c r="T46" s="28">
        <v>44.42</v>
      </c>
    </row>
    <row r="47" spans="1:20" ht="31.2" thickBot="1" x14ac:dyDescent="0.35">
      <c r="K47" s="60"/>
      <c r="L47" s="29" t="s">
        <v>117</v>
      </c>
      <c r="M47" s="32">
        <v>0.1958</v>
      </c>
      <c r="N47" s="32">
        <v>0.19600000000000001</v>
      </c>
      <c r="O47" s="32">
        <v>0.19589999999999999</v>
      </c>
      <c r="P47" s="43">
        <v>0.19589999999999999</v>
      </c>
      <c r="Q47" s="32">
        <v>0.1958</v>
      </c>
      <c r="R47" s="32">
        <v>0.19589999999999999</v>
      </c>
      <c r="S47" s="32">
        <v>0.19589999999999999</v>
      </c>
      <c r="T47" s="32">
        <v>0.19589999999999999</v>
      </c>
    </row>
    <row r="48" spans="1:20" x14ac:dyDescent="0.3">
      <c r="K48" s="60"/>
    </row>
    <row r="49" spans="11:11" x14ac:dyDescent="0.3">
      <c r="K49" s="60"/>
    </row>
    <row r="50" spans="11:11" x14ac:dyDescent="0.3">
      <c r="K50" s="60"/>
    </row>
    <row r="51" spans="11:11" x14ac:dyDescent="0.3">
      <c r="K51" s="60"/>
    </row>
    <row r="52" spans="11:11" x14ac:dyDescent="0.3">
      <c r="K52" s="60"/>
    </row>
    <row r="53" spans="11:11" x14ac:dyDescent="0.3">
      <c r="K53" s="60"/>
    </row>
    <row r="54" spans="11:11" x14ac:dyDescent="0.3">
      <c r="K54" s="60"/>
    </row>
    <row r="55" spans="11:11" x14ac:dyDescent="0.3">
      <c r="K55" s="60"/>
    </row>
  </sheetData>
  <mergeCells count="15">
    <mergeCell ref="L35:L36"/>
    <mergeCell ref="M35:M36"/>
    <mergeCell ref="N35:N36"/>
    <mergeCell ref="P35:P36"/>
    <mergeCell ref="Q35:Q36"/>
    <mergeCell ref="L3:L4"/>
    <mergeCell ref="M3:M4"/>
    <mergeCell ref="N3:N4"/>
    <mergeCell ref="P3:P4"/>
    <mergeCell ref="Q3:Q4"/>
    <mergeCell ref="L19:L20"/>
    <mergeCell ref="M19:M20"/>
    <mergeCell ref="N19:N20"/>
    <mergeCell ref="P19:P20"/>
    <mergeCell ref="Q19:Q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F6C2-C7C1-45E3-AB67-4A88F90970FC}">
  <sheetPr>
    <pageSetUpPr fitToPage="1"/>
  </sheetPr>
  <dimension ref="A1:M56"/>
  <sheetViews>
    <sheetView zoomScale="98" zoomScaleNormal="98" workbookViewId="0">
      <selection sqref="A1:M57"/>
    </sheetView>
  </sheetViews>
  <sheetFormatPr defaultRowHeight="14.4" x14ac:dyDescent="0.3"/>
  <cols>
    <col min="1" max="1" width="46.5546875" customWidth="1"/>
    <col min="2" max="2" width="24.21875" customWidth="1"/>
    <col min="3" max="3" width="29.5546875" customWidth="1"/>
    <col min="4" max="4" width="16.6640625" customWidth="1"/>
    <col min="5" max="5" width="19.5546875" customWidth="1"/>
    <col min="6" max="6" width="16.6640625" customWidth="1"/>
    <col min="8" max="9" width="26.109375" customWidth="1"/>
    <col min="10" max="10" width="27.6640625" customWidth="1"/>
    <col min="11" max="11" width="42.21875" customWidth="1"/>
    <col min="12" max="12" width="42.5546875" customWidth="1"/>
    <col min="13" max="13" width="33.5546875" customWidth="1"/>
  </cols>
  <sheetData>
    <row r="1" spans="1:13" ht="31.2" x14ac:dyDescent="0.3">
      <c r="A1" s="88"/>
      <c r="B1" s="89" t="s">
        <v>256</v>
      </c>
      <c r="C1" s="89" t="s">
        <v>257</v>
      </c>
      <c r="D1" s="89" t="s">
        <v>69</v>
      </c>
      <c r="E1" s="88" t="s">
        <v>70</v>
      </c>
      <c r="F1" s="88" t="s">
        <v>71</v>
      </c>
      <c r="G1" s="90"/>
      <c r="H1" s="88" t="s">
        <v>269</v>
      </c>
      <c r="I1" s="88" t="s">
        <v>281</v>
      </c>
      <c r="J1" s="88" t="s">
        <v>281</v>
      </c>
      <c r="K1" s="89" t="s">
        <v>264</v>
      </c>
      <c r="L1" s="89" t="s">
        <v>264</v>
      </c>
      <c r="M1" s="91"/>
    </row>
    <row r="2" spans="1:13" ht="15" x14ac:dyDescent="0.3">
      <c r="A2" s="15" t="s">
        <v>76</v>
      </c>
      <c r="B2" s="16">
        <v>15440.56</v>
      </c>
      <c r="C2" s="17">
        <v>13430.65</v>
      </c>
      <c r="D2" s="18">
        <f t="shared" ref="D2:D6" si="0">SUM(B2-C2)</f>
        <v>2009.9099999999999</v>
      </c>
      <c r="E2" s="19">
        <v>13430.65</v>
      </c>
      <c r="F2" s="18">
        <f>SUM(E2-B2)</f>
        <v>-2009.9099999999999</v>
      </c>
      <c r="G2" s="20"/>
      <c r="H2" s="16">
        <v>14371.78</v>
      </c>
      <c r="I2" s="16">
        <v>14371.78</v>
      </c>
      <c r="J2" s="16">
        <v>14371.78</v>
      </c>
      <c r="K2" s="16">
        <v>14371.78</v>
      </c>
      <c r="L2" s="16">
        <v>14371.78</v>
      </c>
      <c r="M2" s="92"/>
    </row>
    <row r="3" spans="1:13" ht="15" x14ac:dyDescent="0.3">
      <c r="A3" s="15" t="s">
        <v>24</v>
      </c>
      <c r="B3" s="18">
        <v>20486.650000000001</v>
      </c>
      <c r="C3" s="17">
        <v>20486.650000000001</v>
      </c>
      <c r="D3" s="18">
        <f t="shared" si="0"/>
        <v>0</v>
      </c>
      <c r="E3" s="19">
        <v>20486.650000000001</v>
      </c>
      <c r="F3" s="18">
        <f t="shared" ref="F3:F6" si="1">SUM(E3-B3)</f>
        <v>0</v>
      </c>
      <c r="G3" s="20"/>
      <c r="H3" s="24">
        <v>29973.45</v>
      </c>
      <c r="I3" s="24">
        <v>33182.629999999997</v>
      </c>
      <c r="J3" s="24">
        <v>32225.26</v>
      </c>
      <c r="K3" s="24">
        <v>29235.279999999999</v>
      </c>
      <c r="L3" s="24">
        <v>26735.279999999999</v>
      </c>
      <c r="M3" s="92"/>
    </row>
    <row r="4" spans="1:13" ht="15" x14ac:dyDescent="0.3">
      <c r="A4" s="15" t="s">
        <v>84</v>
      </c>
      <c r="B4" s="18">
        <v>1700</v>
      </c>
      <c r="C4" s="17">
        <v>2332.7600000000002</v>
      </c>
      <c r="D4" s="25">
        <f t="shared" si="0"/>
        <v>-632.76000000000022</v>
      </c>
      <c r="E4" s="19">
        <v>3100.67</v>
      </c>
      <c r="F4" s="18">
        <f t="shared" si="1"/>
        <v>1400.67</v>
      </c>
      <c r="G4" s="20"/>
      <c r="H4" s="17">
        <v>1700</v>
      </c>
      <c r="I4" s="18">
        <v>1700</v>
      </c>
      <c r="J4" s="18">
        <v>1700</v>
      </c>
      <c r="K4" s="17">
        <v>1700</v>
      </c>
      <c r="L4" s="18">
        <v>1700</v>
      </c>
      <c r="M4" s="92"/>
    </row>
    <row r="5" spans="1:13" ht="20.399999999999999" x14ac:dyDescent="0.3">
      <c r="A5" s="15" t="s">
        <v>86</v>
      </c>
      <c r="B5" s="18">
        <v>0</v>
      </c>
      <c r="C5" s="17">
        <v>1074</v>
      </c>
      <c r="D5" s="25">
        <f t="shared" si="0"/>
        <v>-1074</v>
      </c>
      <c r="E5" s="19">
        <v>2574</v>
      </c>
      <c r="F5" s="18">
        <f t="shared" si="1"/>
        <v>2574</v>
      </c>
      <c r="G5" s="20"/>
      <c r="H5" s="17">
        <v>1650</v>
      </c>
      <c r="I5" s="18">
        <v>1650</v>
      </c>
      <c r="J5" s="18">
        <v>1650</v>
      </c>
      <c r="K5" s="17">
        <v>1650</v>
      </c>
      <c r="L5" s="18">
        <v>1650</v>
      </c>
      <c r="M5" s="92" t="s">
        <v>307</v>
      </c>
    </row>
    <row r="6" spans="1:13" ht="15" x14ac:dyDescent="0.3">
      <c r="A6" s="15" t="s">
        <v>89</v>
      </c>
      <c r="B6" s="18">
        <v>37627.21</v>
      </c>
      <c r="C6" s="17">
        <v>37324.06</v>
      </c>
      <c r="D6" s="25">
        <f t="shared" si="0"/>
        <v>303.15000000000146</v>
      </c>
      <c r="E6" s="19">
        <f>SUM(E2:E5)</f>
        <v>39591.97</v>
      </c>
      <c r="F6" s="18">
        <f t="shared" si="1"/>
        <v>1964.760000000002</v>
      </c>
      <c r="G6" s="20"/>
      <c r="H6" s="17">
        <f>SUM(H2:H5)</f>
        <v>47695.23</v>
      </c>
      <c r="I6" s="18">
        <f>SUM(I2:I5)</f>
        <v>50904.409999999996</v>
      </c>
      <c r="J6" s="18">
        <f>SUM(J2:J5)</f>
        <v>49947.040000000001</v>
      </c>
      <c r="K6" s="17">
        <f>SUM(K2:K5)</f>
        <v>46957.06</v>
      </c>
      <c r="L6" s="18">
        <f>SUM(L2:L5)</f>
        <v>44457.06</v>
      </c>
      <c r="M6" s="92"/>
    </row>
    <row r="7" spans="1:13" ht="15.6" x14ac:dyDescent="0.3">
      <c r="A7" s="34" t="s">
        <v>91</v>
      </c>
      <c r="B7" s="35"/>
      <c r="C7" s="35"/>
      <c r="D7" s="36"/>
      <c r="E7" s="35"/>
      <c r="F7" s="35"/>
      <c r="G7" s="20"/>
      <c r="H7" s="35"/>
      <c r="I7" s="35"/>
      <c r="J7" s="35"/>
      <c r="K7" s="35"/>
      <c r="L7" s="35"/>
      <c r="M7" s="92"/>
    </row>
    <row r="8" spans="1:13" ht="51" x14ac:dyDescent="0.3">
      <c r="A8" s="15" t="s">
        <v>100</v>
      </c>
      <c r="B8" s="18">
        <v>6119.36</v>
      </c>
      <c r="C8" s="17">
        <v>4771.67</v>
      </c>
      <c r="D8" s="25">
        <f>SUM(B8-C8)</f>
        <v>1347.6899999999996</v>
      </c>
      <c r="E8" s="19">
        <v>6734.14</v>
      </c>
      <c r="F8" s="37">
        <f>SUM(B8-E8)</f>
        <v>-614.78000000000065</v>
      </c>
      <c r="G8" s="38" t="s">
        <v>258</v>
      </c>
      <c r="H8" s="17">
        <v>6552</v>
      </c>
      <c r="I8" s="18">
        <v>6552</v>
      </c>
      <c r="J8" s="18">
        <v>6552</v>
      </c>
      <c r="K8" s="17">
        <v>6552</v>
      </c>
      <c r="L8" s="18">
        <v>6552</v>
      </c>
      <c r="M8" s="92" t="s">
        <v>295</v>
      </c>
    </row>
    <row r="9" spans="1:13" ht="15" x14ac:dyDescent="0.3">
      <c r="A9" s="15" t="s">
        <v>104</v>
      </c>
      <c r="B9" s="18">
        <v>100</v>
      </c>
      <c r="C9" s="17">
        <v>53.64</v>
      </c>
      <c r="D9" s="25">
        <f t="shared" ref="D9:D33" si="2">SUM(B9-C9)</f>
        <v>46.36</v>
      </c>
      <c r="E9" s="19">
        <v>116.59</v>
      </c>
      <c r="F9" s="37">
        <f t="shared" ref="F9:F35" si="3">SUM(B9-E9)</f>
        <v>-16.590000000000003</v>
      </c>
      <c r="G9" s="38"/>
      <c r="H9" s="17">
        <v>150</v>
      </c>
      <c r="I9" s="18">
        <v>150</v>
      </c>
      <c r="J9" s="18">
        <v>150</v>
      </c>
      <c r="K9" s="17">
        <v>150</v>
      </c>
      <c r="L9" s="18">
        <v>150</v>
      </c>
      <c r="M9" s="92" t="s">
        <v>278</v>
      </c>
    </row>
    <row r="10" spans="1:13" ht="20.399999999999999" x14ac:dyDescent="0.3">
      <c r="A10" s="15" t="s">
        <v>44</v>
      </c>
      <c r="B10" s="18">
        <v>10100</v>
      </c>
      <c r="C10" s="17">
        <v>7106.65</v>
      </c>
      <c r="D10" s="25">
        <f t="shared" si="2"/>
        <v>2993.3500000000004</v>
      </c>
      <c r="E10" s="42">
        <v>9858.81</v>
      </c>
      <c r="F10" s="18">
        <f t="shared" si="3"/>
        <v>241.19000000000051</v>
      </c>
      <c r="G10" s="38"/>
      <c r="H10" s="17">
        <v>10903.75</v>
      </c>
      <c r="I10" s="18">
        <v>10903.75</v>
      </c>
      <c r="J10" s="18">
        <v>10903.75</v>
      </c>
      <c r="K10" s="17">
        <v>10603.75</v>
      </c>
      <c r="L10" s="18">
        <v>10603.75</v>
      </c>
      <c r="M10" s="92" t="s">
        <v>288</v>
      </c>
    </row>
    <row r="11" spans="1:13" ht="15" x14ac:dyDescent="0.3">
      <c r="A11" s="15" t="s">
        <v>109</v>
      </c>
      <c r="B11" s="18">
        <v>1989.21</v>
      </c>
      <c r="C11" s="17">
        <v>1239.8900000000001</v>
      </c>
      <c r="D11" s="25">
        <f t="shared" si="2"/>
        <v>749.31999999999994</v>
      </c>
      <c r="E11" s="19">
        <v>1800</v>
      </c>
      <c r="F11" s="18">
        <f t="shared" si="3"/>
        <v>189.21000000000004</v>
      </c>
      <c r="G11" s="38"/>
      <c r="H11" s="17">
        <v>1989.21</v>
      </c>
      <c r="I11" s="18">
        <v>1989.21</v>
      </c>
      <c r="J11" s="18">
        <v>1989.21</v>
      </c>
      <c r="K11" s="17">
        <v>1989.21</v>
      </c>
      <c r="L11" s="18">
        <v>1989.21</v>
      </c>
      <c r="M11" s="92"/>
    </row>
    <row r="12" spans="1:13" ht="15" x14ac:dyDescent="0.3">
      <c r="A12" s="15" t="s">
        <v>112</v>
      </c>
      <c r="B12" s="18">
        <v>300</v>
      </c>
      <c r="C12" s="17">
        <v>0</v>
      </c>
      <c r="D12" s="25">
        <f t="shared" si="2"/>
        <v>300</v>
      </c>
      <c r="E12" s="19">
        <v>43.09</v>
      </c>
      <c r="F12" s="18">
        <f t="shared" si="3"/>
        <v>256.90999999999997</v>
      </c>
      <c r="G12" s="38"/>
      <c r="H12" s="17">
        <v>333</v>
      </c>
      <c r="I12" s="18">
        <v>333</v>
      </c>
      <c r="J12" s="18">
        <v>333</v>
      </c>
      <c r="K12" s="17">
        <v>333</v>
      </c>
      <c r="L12" s="18">
        <v>333</v>
      </c>
      <c r="M12" s="92" t="s">
        <v>267</v>
      </c>
    </row>
    <row r="13" spans="1:13" ht="20.399999999999999" x14ac:dyDescent="0.3">
      <c r="A13" s="15" t="s">
        <v>114</v>
      </c>
      <c r="B13" s="18">
        <v>300</v>
      </c>
      <c r="C13" s="17">
        <v>300</v>
      </c>
      <c r="D13" s="25">
        <v>300</v>
      </c>
      <c r="E13" s="19">
        <v>300</v>
      </c>
      <c r="F13" s="18">
        <f t="shared" si="3"/>
        <v>0</v>
      </c>
      <c r="G13" s="38"/>
      <c r="H13" s="17">
        <v>333</v>
      </c>
      <c r="I13" s="18">
        <v>333</v>
      </c>
      <c r="J13" s="18">
        <v>333</v>
      </c>
      <c r="K13" s="17">
        <v>333</v>
      </c>
      <c r="L13" s="18">
        <v>333</v>
      </c>
      <c r="M13" s="92" t="s">
        <v>291</v>
      </c>
    </row>
    <row r="14" spans="1:13" ht="30.6" x14ac:dyDescent="0.3">
      <c r="A14" s="15" t="s">
        <v>116</v>
      </c>
      <c r="B14" s="18">
        <v>327</v>
      </c>
      <c r="C14" s="17">
        <v>0</v>
      </c>
      <c r="D14" s="25">
        <v>327</v>
      </c>
      <c r="E14" s="19">
        <v>324</v>
      </c>
      <c r="F14" s="18">
        <f t="shared" si="3"/>
        <v>3</v>
      </c>
      <c r="G14" s="38"/>
      <c r="H14" s="17">
        <v>402.4</v>
      </c>
      <c r="I14" s="18">
        <v>402.4</v>
      </c>
      <c r="J14" s="18">
        <v>402.4</v>
      </c>
      <c r="K14" s="17">
        <v>402.4</v>
      </c>
      <c r="L14" s="18">
        <v>402.4</v>
      </c>
      <c r="M14" s="92" t="s">
        <v>296</v>
      </c>
    </row>
    <row r="15" spans="1:13" ht="15" x14ac:dyDescent="0.3">
      <c r="A15" s="15" t="s">
        <v>118</v>
      </c>
      <c r="B15" s="18">
        <v>40</v>
      </c>
      <c r="C15" s="17">
        <f>[1]Expence!O49</f>
        <v>0</v>
      </c>
      <c r="D15" s="25">
        <v>40</v>
      </c>
      <c r="E15" s="19">
        <v>35</v>
      </c>
      <c r="F15" s="18">
        <f t="shared" si="3"/>
        <v>5</v>
      </c>
      <c r="G15" s="38"/>
      <c r="H15" s="17">
        <v>35</v>
      </c>
      <c r="I15" s="18">
        <v>35</v>
      </c>
      <c r="J15" s="18">
        <v>35</v>
      </c>
      <c r="K15" s="17">
        <v>35</v>
      </c>
      <c r="L15" s="18">
        <v>35</v>
      </c>
      <c r="M15" s="92" t="s">
        <v>268</v>
      </c>
    </row>
    <row r="16" spans="1:13" ht="15" x14ac:dyDescent="0.3">
      <c r="A16" s="15" t="s">
        <v>119</v>
      </c>
      <c r="B16" s="18">
        <v>120</v>
      </c>
      <c r="C16" s="17">
        <v>90</v>
      </c>
      <c r="D16" s="25">
        <f t="shared" si="2"/>
        <v>30</v>
      </c>
      <c r="E16" s="19">
        <v>152.25</v>
      </c>
      <c r="F16" s="37">
        <f t="shared" si="3"/>
        <v>-32.25</v>
      </c>
      <c r="G16" s="38"/>
      <c r="H16" s="17">
        <v>248</v>
      </c>
      <c r="I16" s="18">
        <v>248</v>
      </c>
      <c r="J16" s="18">
        <v>248</v>
      </c>
      <c r="K16" s="17">
        <v>248</v>
      </c>
      <c r="L16" s="18">
        <v>248</v>
      </c>
      <c r="M16" s="92"/>
    </row>
    <row r="17" spans="1:13" ht="15" x14ac:dyDescent="0.3">
      <c r="A17" s="15" t="s">
        <v>121</v>
      </c>
      <c r="B17" s="18">
        <v>272</v>
      </c>
      <c r="C17" s="17">
        <v>210</v>
      </c>
      <c r="D17" s="25">
        <f t="shared" si="2"/>
        <v>62</v>
      </c>
      <c r="E17" s="19">
        <v>210</v>
      </c>
      <c r="F17" s="18">
        <f t="shared" si="3"/>
        <v>62</v>
      </c>
      <c r="G17" s="38"/>
      <c r="H17" s="17">
        <v>280</v>
      </c>
      <c r="I17" s="18">
        <v>280</v>
      </c>
      <c r="J17" s="18">
        <v>280</v>
      </c>
      <c r="K17" s="17">
        <v>280</v>
      </c>
      <c r="L17" s="18">
        <v>280</v>
      </c>
      <c r="M17" s="92"/>
    </row>
    <row r="18" spans="1:13" ht="15" x14ac:dyDescent="0.3">
      <c r="A18" s="15" t="s">
        <v>123</v>
      </c>
      <c r="B18" s="18">
        <v>174.5</v>
      </c>
      <c r="C18" s="17">
        <v>160</v>
      </c>
      <c r="D18" s="25">
        <f t="shared" si="2"/>
        <v>14.5</v>
      </c>
      <c r="E18" s="19">
        <v>160</v>
      </c>
      <c r="F18" s="18">
        <f t="shared" si="3"/>
        <v>14.5</v>
      </c>
      <c r="G18" s="38"/>
      <c r="H18" s="17">
        <v>174.5</v>
      </c>
      <c r="I18" s="18">
        <v>193.69</v>
      </c>
      <c r="J18" s="18">
        <v>193.69</v>
      </c>
      <c r="K18" s="17">
        <v>180</v>
      </c>
      <c r="L18" s="18">
        <v>180</v>
      </c>
      <c r="M18" s="92"/>
    </row>
    <row r="19" spans="1:13" ht="15" x14ac:dyDescent="0.3">
      <c r="A19" s="15" t="s">
        <v>124</v>
      </c>
      <c r="B19" s="18">
        <v>514</v>
      </c>
      <c r="C19" s="17">
        <v>500.44</v>
      </c>
      <c r="D19" s="25">
        <f t="shared" si="2"/>
        <v>13.560000000000002</v>
      </c>
      <c r="E19" s="19">
        <v>500.44</v>
      </c>
      <c r="F19" s="18">
        <f t="shared" si="3"/>
        <v>13.560000000000002</v>
      </c>
      <c r="G19" s="38"/>
      <c r="H19" s="17">
        <v>515</v>
      </c>
      <c r="I19" s="18">
        <v>515</v>
      </c>
      <c r="J19" s="18">
        <v>515</v>
      </c>
      <c r="K19" s="17">
        <v>515</v>
      </c>
      <c r="L19" s="18">
        <v>515</v>
      </c>
      <c r="M19" s="92"/>
    </row>
    <row r="20" spans="1:13" ht="15" x14ac:dyDescent="0.3">
      <c r="A20" s="15" t="s">
        <v>125</v>
      </c>
      <c r="B20" s="18">
        <v>640</v>
      </c>
      <c r="C20" s="17">
        <v>626.46</v>
      </c>
      <c r="D20" s="25">
        <f t="shared" si="2"/>
        <v>13.539999999999964</v>
      </c>
      <c r="E20" s="19">
        <v>626.46</v>
      </c>
      <c r="F20" s="18">
        <f t="shared" si="3"/>
        <v>13.539999999999964</v>
      </c>
      <c r="G20" s="38"/>
      <c r="H20" s="17">
        <v>650</v>
      </c>
      <c r="I20" s="18">
        <v>650</v>
      </c>
      <c r="J20" s="18">
        <v>650</v>
      </c>
      <c r="K20" s="17">
        <v>650</v>
      </c>
      <c r="L20" s="18">
        <v>650</v>
      </c>
      <c r="M20" s="92"/>
    </row>
    <row r="21" spans="1:13" ht="20.399999999999999" x14ac:dyDescent="0.3">
      <c r="A21" s="15" t="s">
        <v>127</v>
      </c>
      <c r="B21" s="18">
        <v>50</v>
      </c>
      <c r="C21" s="17">
        <v>38.65</v>
      </c>
      <c r="D21" s="25">
        <f t="shared" si="2"/>
        <v>11.350000000000001</v>
      </c>
      <c r="E21" s="19">
        <v>38.65</v>
      </c>
      <c r="F21" s="18">
        <f t="shared" si="3"/>
        <v>11.350000000000001</v>
      </c>
      <c r="G21" s="38"/>
      <c r="H21" s="17">
        <v>50</v>
      </c>
      <c r="I21" s="18">
        <v>50</v>
      </c>
      <c r="J21" s="18">
        <v>50</v>
      </c>
      <c r="K21" s="17">
        <v>50</v>
      </c>
      <c r="L21" s="18">
        <v>50</v>
      </c>
      <c r="M21" s="92" t="s">
        <v>279</v>
      </c>
    </row>
    <row r="22" spans="1:13" ht="20.399999999999999" x14ac:dyDescent="0.3">
      <c r="A22" s="15" t="s">
        <v>59</v>
      </c>
      <c r="B22" s="18">
        <v>0</v>
      </c>
      <c r="C22" s="17">
        <v>0</v>
      </c>
      <c r="D22" s="25">
        <f t="shared" si="2"/>
        <v>0</v>
      </c>
      <c r="E22" s="19">
        <v>0</v>
      </c>
      <c r="F22" s="18">
        <f t="shared" si="3"/>
        <v>0</v>
      </c>
      <c r="G22" s="38"/>
      <c r="H22" s="17">
        <v>0</v>
      </c>
      <c r="I22" s="18">
        <v>0</v>
      </c>
      <c r="J22" s="18">
        <v>0</v>
      </c>
      <c r="K22" s="17">
        <v>0</v>
      </c>
      <c r="L22" s="18">
        <v>0</v>
      </c>
      <c r="M22" s="92" t="s">
        <v>265</v>
      </c>
    </row>
    <row r="23" spans="1:13" ht="40.799999999999997" x14ac:dyDescent="0.3">
      <c r="A23" s="15" t="s">
        <v>130</v>
      </c>
      <c r="B23" s="18">
        <v>1000</v>
      </c>
      <c r="C23" s="17">
        <v>1078.98</v>
      </c>
      <c r="D23" s="25">
        <f t="shared" si="2"/>
        <v>-78.980000000000018</v>
      </c>
      <c r="E23" s="19">
        <v>1078.98</v>
      </c>
      <c r="F23" s="37">
        <f t="shared" si="3"/>
        <v>-78.980000000000018</v>
      </c>
      <c r="G23" s="38"/>
      <c r="H23" s="24">
        <v>1500</v>
      </c>
      <c r="I23" s="24">
        <v>0</v>
      </c>
      <c r="J23" s="24">
        <v>0</v>
      </c>
      <c r="K23" s="24">
        <v>0</v>
      </c>
      <c r="L23" s="24">
        <v>0</v>
      </c>
      <c r="M23" s="92" t="s">
        <v>290</v>
      </c>
    </row>
    <row r="24" spans="1:13" ht="30.6" x14ac:dyDescent="0.3">
      <c r="A24" s="80" t="s">
        <v>280</v>
      </c>
      <c r="B24" s="18">
        <v>4000</v>
      </c>
      <c r="C24" s="17">
        <v>0</v>
      </c>
      <c r="D24" s="25">
        <f t="shared" si="2"/>
        <v>4000</v>
      </c>
      <c r="E24" s="19">
        <v>0</v>
      </c>
      <c r="F24" s="18">
        <f t="shared" si="3"/>
        <v>4000</v>
      </c>
      <c r="G24" s="38"/>
      <c r="H24" s="24">
        <v>957.37</v>
      </c>
      <c r="I24" s="24">
        <v>957.37</v>
      </c>
      <c r="J24" s="24">
        <v>450</v>
      </c>
      <c r="K24" s="24">
        <v>450</v>
      </c>
      <c r="L24" s="24">
        <v>450</v>
      </c>
      <c r="M24" s="92" t="s">
        <v>261</v>
      </c>
    </row>
    <row r="25" spans="1:13" ht="30.6" x14ac:dyDescent="0.3">
      <c r="A25" s="15" t="s">
        <v>134</v>
      </c>
      <c r="B25" s="18">
        <v>1000</v>
      </c>
      <c r="C25" s="17">
        <v>32.82</v>
      </c>
      <c r="D25" s="25">
        <f t="shared" si="2"/>
        <v>967.18</v>
      </c>
      <c r="E25" s="19">
        <v>32.82</v>
      </c>
      <c r="F25" s="18">
        <f t="shared" si="3"/>
        <v>967.18</v>
      </c>
      <c r="G25" s="38"/>
      <c r="H25" s="24">
        <v>6252</v>
      </c>
      <c r="I25" s="24">
        <v>6252</v>
      </c>
      <c r="J25" s="24">
        <v>6252</v>
      </c>
      <c r="K25" s="24">
        <v>5765.7</v>
      </c>
      <c r="L25" s="24">
        <v>5765.7</v>
      </c>
      <c r="M25" s="92" t="s">
        <v>308</v>
      </c>
    </row>
    <row r="26" spans="1:13" ht="20.399999999999999" x14ac:dyDescent="0.3">
      <c r="A26" s="15" t="s">
        <v>260</v>
      </c>
      <c r="B26" s="18">
        <v>0</v>
      </c>
      <c r="C26" s="17">
        <v>0</v>
      </c>
      <c r="D26" s="25">
        <f t="shared" si="2"/>
        <v>0</v>
      </c>
      <c r="E26" s="19">
        <v>250</v>
      </c>
      <c r="F26" s="18">
        <f t="shared" si="3"/>
        <v>-250</v>
      </c>
      <c r="G26" s="38"/>
      <c r="H26" s="17">
        <v>250</v>
      </c>
      <c r="I26" s="18">
        <v>250</v>
      </c>
      <c r="J26" s="18">
        <v>250</v>
      </c>
      <c r="K26" s="17">
        <v>250</v>
      </c>
      <c r="L26" s="18">
        <v>250</v>
      </c>
      <c r="M26" s="92" t="s">
        <v>262</v>
      </c>
    </row>
    <row r="27" spans="1:13" ht="20.399999999999999" x14ac:dyDescent="0.3">
      <c r="A27" s="93" t="s">
        <v>263</v>
      </c>
      <c r="B27" s="18">
        <v>0</v>
      </c>
      <c r="C27" s="17">
        <v>0</v>
      </c>
      <c r="D27" s="25">
        <v>0</v>
      </c>
      <c r="E27" s="19">
        <v>0</v>
      </c>
      <c r="F27" s="18">
        <f t="shared" si="3"/>
        <v>0</v>
      </c>
      <c r="G27" s="38"/>
      <c r="H27" s="24"/>
      <c r="I27" s="24">
        <v>2189.9899999999998</v>
      </c>
      <c r="J27" s="24">
        <v>2189.9899999999998</v>
      </c>
      <c r="K27" s="24">
        <v>500</v>
      </c>
      <c r="L27" s="24">
        <v>0</v>
      </c>
      <c r="M27" s="92" t="s">
        <v>287</v>
      </c>
    </row>
    <row r="28" spans="1:13" ht="20.399999999999999" x14ac:dyDescent="0.3">
      <c r="A28" s="15" t="s">
        <v>259</v>
      </c>
      <c r="B28" s="18">
        <v>0</v>
      </c>
      <c r="C28" s="17">
        <v>0</v>
      </c>
      <c r="D28" s="25">
        <f>SUM(B28-C28)</f>
        <v>0</v>
      </c>
      <c r="E28" s="19">
        <v>0</v>
      </c>
      <c r="F28" s="18">
        <f t="shared" si="3"/>
        <v>0</v>
      </c>
      <c r="G28" s="38"/>
      <c r="H28" s="24"/>
      <c r="I28" s="24">
        <v>2500</v>
      </c>
      <c r="J28" s="24">
        <v>2500</v>
      </c>
      <c r="K28" s="24">
        <v>2000</v>
      </c>
      <c r="L28" s="24">
        <v>0</v>
      </c>
      <c r="M28" s="92" t="s">
        <v>266</v>
      </c>
    </row>
    <row r="29" spans="1:13" ht="30.6" x14ac:dyDescent="0.3">
      <c r="A29" s="15" t="s">
        <v>139</v>
      </c>
      <c r="B29" s="18">
        <v>500</v>
      </c>
      <c r="C29" s="17">
        <v>213.92</v>
      </c>
      <c r="D29" s="25">
        <f t="shared" si="2"/>
        <v>286.08000000000004</v>
      </c>
      <c r="E29" s="19">
        <v>500</v>
      </c>
      <c r="F29" s="18">
        <f t="shared" si="3"/>
        <v>0</v>
      </c>
      <c r="G29" s="38"/>
      <c r="H29" s="24">
        <v>5950</v>
      </c>
      <c r="I29" s="24">
        <v>5950</v>
      </c>
      <c r="J29" s="24">
        <v>5500</v>
      </c>
      <c r="K29" s="24">
        <v>5500</v>
      </c>
      <c r="L29" s="24">
        <v>5500</v>
      </c>
      <c r="M29" s="92" t="s">
        <v>301</v>
      </c>
    </row>
    <row r="30" spans="1:13" ht="30.6" x14ac:dyDescent="0.3">
      <c r="A30" s="15" t="s">
        <v>141</v>
      </c>
      <c r="B30" s="18">
        <v>5661.14</v>
      </c>
      <c r="C30" s="17">
        <v>0</v>
      </c>
      <c r="D30" s="25">
        <f t="shared" si="2"/>
        <v>5661.14</v>
      </c>
      <c r="E30" s="19">
        <v>0</v>
      </c>
      <c r="F30" s="18">
        <f t="shared" si="3"/>
        <v>5661.14</v>
      </c>
      <c r="G30" s="38"/>
      <c r="H30" s="17">
        <v>5750</v>
      </c>
      <c r="I30" s="18">
        <v>5750</v>
      </c>
      <c r="J30" s="18">
        <v>5750</v>
      </c>
      <c r="K30" s="17">
        <v>5750</v>
      </c>
      <c r="L30" s="18">
        <v>5750</v>
      </c>
      <c r="M30" s="92" t="s">
        <v>292</v>
      </c>
    </row>
    <row r="31" spans="1:13" ht="15" x14ac:dyDescent="0.3">
      <c r="A31" s="15" t="s">
        <v>142</v>
      </c>
      <c r="B31" s="18">
        <v>100</v>
      </c>
      <c r="C31" s="17">
        <v>0</v>
      </c>
      <c r="D31" s="25">
        <f t="shared" si="2"/>
        <v>100</v>
      </c>
      <c r="E31" s="19">
        <v>0</v>
      </c>
      <c r="F31" s="18">
        <f t="shared" si="3"/>
        <v>100</v>
      </c>
      <c r="G31" s="38"/>
      <c r="H31" s="17">
        <v>100</v>
      </c>
      <c r="I31" s="18">
        <v>100</v>
      </c>
      <c r="J31" s="18">
        <v>100</v>
      </c>
      <c r="K31" s="17">
        <v>100</v>
      </c>
      <c r="L31" s="18">
        <v>100</v>
      </c>
      <c r="M31" s="92"/>
    </row>
    <row r="32" spans="1:13" ht="52.2" x14ac:dyDescent="0.3">
      <c r="A32" s="15" t="s">
        <v>143</v>
      </c>
      <c r="B32" s="18">
        <v>2500</v>
      </c>
      <c r="C32" s="17">
        <f>[1]Expence!S49</f>
        <v>0</v>
      </c>
      <c r="D32" s="25">
        <f t="shared" si="2"/>
        <v>2500</v>
      </c>
      <c r="E32" s="19">
        <v>0</v>
      </c>
      <c r="F32" s="18">
        <f t="shared" si="3"/>
        <v>2500</v>
      </c>
      <c r="G32" s="38"/>
      <c r="H32" s="103">
        <v>2500</v>
      </c>
      <c r="I32" s="103">
        <v>2500</v>
      </c>
      <c r="J32" s="103">
        <v>2500</v>
      </c>
      <c r="K32" s="103">
        <v>2500</v>
      </c>
      <c r="L32" s="103">
        <v>2500</v>
      </c>
      <c r="M32" s="21" t="s">
        <v>283</v>
      </c>
    </row>
    <row r="33" spans="1:13" ht="15" x14ac:dyDescent="0.3">
      <c r="A33" s="15" t="s">
        <v>144</v>
      </c>
      <c r="B33" s="18">
        <v>20</v>
      </c>
      <c r="C33" s="17">
        <v>0</v>
      </c>
      <c r="D33" s="18">
        <f t="shared" si="2"/>
        <v>20</v>
      </c>
      <c r="E33" s="19">
        <v>0</v>
      </c>
      <c r="F33" s="18">
        <f t="shared" si="3"/>
        <v>20</v>
      </c>
      <c r="G33" s="38"/>
      <c r="H33" s="17">
        <v>20</v>
      </c>
      <c r="I33" s="18">
        <v>20</v>
      </c>
      <c r="J33" s="18">
        <v>20</v>
      </c>
      <c r="K33" s="17">
        <v>20</v>
      </c>
      <c r="L33" s="18">
        <v>20</v>
      </c>
      <c r="M33" s="92" t="s">
        <v>276</v>
      </c>
    </row>
    <row r="34" spans="1:13" ht="15" x14ac:dyDescent="0.3">
      <c r="A34" s="15" t="s">
        <v>65</v>
      </c>
      <c r="B34" s="18">
        <v>1700</v>
      </c>
      <c r="C34" s="17">
        <v>1884.99</v>
      </c>
      <c r="D34" s="18">
        <f>SUM(B34-C34)</f>
        <v>-184.99</v>
      </c>
      <c r="E34" s="19">
        <v>2367.96</v>
      </c>
      <c r="F34" s="37">
        <f t="shared" si="3"/>
        <v>-667.96</v>
      </c>
      <c r="G34" s="38"/>
      <c r="H34" s="17">
        <v>1700</v>
      </c>
      <c r="I34" s="18">
        <v>1700</v>
      </c>
      <c r="J34" s="18">
        <v>1700</v>
      </c>
      <c r="K34" s="17">
        <v>1700</v>
      </c>
      <c r="L34" s="18">
        <v>1700</v>
      </c>
      <c r="M34" s="92" t="s">
        <v>293</v>
      </c>
    </row>
    <row r="35" spans="1:13" ht="15" x14ac:dyDescent="0.3">
      <c r="A35" s="15" t="s">
        <v>147</v>
      </c>
      <c r="B35" s="18">
        <v>100</v>
      </c>
      <c r="C35" s="17">
        <v>60</v>
      </c>
      <c r="D35" s="18">
        <f>SUM(B35-C35)</f>
        <v>40</v>
      </c>
      <c r="E35" s="19">
        <v>91</v>
      </c>
      <c r="F35" s="18">
        <f t="shared" si="3"/>
        <v>9</v>
      </c>
      <c r="G35" s="38"/>
      <c r="H35" s="17">
        <v>100</v>
      </c>
      <c r="I35" s="18">
        <v>100</v>
      </c>
      <c r="J35" s="18">
        <v>100</v>
      </c>
      <c r="K35" s="17">
        <v>100</v>
      </c>
      <c r="L35" s="18">
        <v>100</v>
      </c>
      <c r="M35" s="92"/>
    </row>
    <row r="36" spans="1:13" ht="15.6" x14ac:dyDescent="0.3">
      <c r="A36" s="46" t="s">
        <v>148</v>
      </c>
      <c r="B36" s="18">
        <f>SUM(B8:B35)</f>
        <v>37627.21</v>
      </c>
      <c r="C36" s="17">
        <v>12264.51</v>
      </c>
      <c r="D36" s="18">
        <f>SUM(B36-C36)</f>
        <v>25362.699999999997</v>
      </c>
      <c r="E36" s="19">
        <f>SUM(E8:E35)</f>
        <v>25220.19</v>
      </c>
      <c r="F36" s="18">
        <f>SUM(C6-E36)</f>
        <v>12103.869999999999</v>
      </c>
      <c r="G36" s="20"/>
      <c r="H36" s="17">
        <f>SUM(H8:H35)</f>
        <v>47695.229999999996</v>
      </c>
      <c r="I36" s="18">
        <f>SUM(I8:I35)</f>
        <v>50904.409999999996</v>
      </c>
      <c r="J36" s="18">
        <f>SUM(J8:J35)</f>
        <v>49947.040000000001</v>
      </c>
      <c r="K36" s="17">
        <f>SUM(K8:K35)</f>
        <v>46957.06</v>
      </c>
      <c r="L36" s="18">
        <f>SUM(L8:L35)</f>
        <v>44457.06</v>
      </c>
      <c r="M36" s="92"/>
    </row>
    <row r="37" spans="1:13" ht="15.6" x14ac:dyDescent="0.3">
      <c r="A37" s="34" t="s">
        <v>149</v>
      </c>
      <c r="B37" s="35"/>
      <c r="C37" s="35"/>
      <c r="D37" s="35"/>
      <c r="E37" s="16">
        <f>SUM(E6-E36)</f>
        <v>14371.780000000002</v>
      </c>
      <c r="F37" s="35"/>
      <c r="G37" s="35"/>
      <c r="H37" s="35">
        <f>SUM(H6-H36)</f>
        <v>7.2759576141834259E-12</v>
      </c>
      <c r="I37" s="35">
        <f>SUM(I6-I36)</f>
        <v>0</v>
      </c>
      <c r="J37" s="35">
        <f>SUM(J6-J36)</f>
        <v>0</v>
      </c>
      <c r="K37" s="35">
        <f>SUM(K6-K36)</f>
        <v>0</v>
      </c>
      <c r="L37" s="35">
        <f>SUM(L6-L36)</f>
        <v>0</v>
      </c>
      <c r="M37" s="92"/>
    </row>
    <row r="38" spans="1:13" ht="15.6" x14ac:dyDescent="0.3">
      <c r="A38" s="34" t="s">
        <v>277</v>
      </c>
      <c r="B38" s="47"/>
      <c r="C38" s="35"/>
      <c r="D38" s="35"/>
      <c r="E38" s="94"/>
      <c r="F38" s="35"/>
      <c r="G38" s="35"/>
      <c r="H38" s="48"/>
      <c r="I38" s="49"/>
      <c r="J38" s="49"/>
      <c r="K38" s="48"/>
      <c r="L38" s="49"/>
      <c r="M38" s="95"/>
    </row>
    <row r="39" spans="1:13" ht="15.6" x14ac:dyDescent="0.3">
      <c r="A39" s="51"/>
      <c r="B39" s="52"/>
      <c r="C39" s="51"/>
      <c r="D39" s="51"/>
      <c r="E39" s="51"/>
      <c r="F39" s="53"/>
      <c r="G39" s="54"/>
      <c r="H39" s="48"/>
      <c r="I39" s="49"/>
      <c r="J39" s="49"/>
      <c r="K39" s="48"/>
      <c r="L39" s="49"/>
      <c r="M39" s="95"/>
    </row>
    <row r="40" spans="1:13" ht="34.200000000000003" x14ac:dyDescent="0.3">
      <c r="A40" s="96" t="s">
        <v>151</v>
      </c>
      <c r="B40" s="97"/>
      <c r="C40" s="97"/>
      <c r="D40" s="97"/>
      <c r="E40" s="97"/>
      <c r="F40" s="97"/>
      <c r="G40" s="97"/>
      <c r="H40" s="87" t="s">
        <v>311</v>
      </c>
      <c r="I40" s="98" t="s">
        <v>302</v>
      </c>
      <c r="J40" s="98" t="s">
        <v>303</v>
      </c>
      <c r="K40" s="87" t="s">
        <v>304</v>
      </c>
      <c r="L40" s="98" t="s">
        <v>305</v>
      </c>
      <c r="M40" s="95"/>
    </row>
    <row r="41" spans="1:13" ht="15" x14ac:dyDescent="0.3">
      <c r="A41" s="99"/>
      <c r="B41" s="97"/>
      <c r="C41" s="97"/>
      <c r="D41" s="97"/>
      <c r="E41" s="97"/>
      <c r="F41" s="97"/>
      <c r="G41" s="97"/>
      <c r="H41" s="104">
        <v>0.46400000000000002</v>
      </c>
      <c r="I41" s="100">
        <v>0.62070000000000003</v>
      </c>
      <c r="J41" s="100">
        <v>0.57399999999999995</v>
      </c>
      <c r="K41" s="100">
        <v>0.4279</v>
      </c>
      <c r="L41" s="100">
        <v>0.30590000000000001</v>
      </c>
      <c r="M41" s="101"/>
    </row>
    <row r="42" spans="1:13" ht="15" customHeight="1" x14ac:dyDescent="0.3">
      <c r="A42" s="94"/>
      <c r="B42" s="94"/>
      <c r="C42" s="94"/>
      <c r="D42" s="94"/>
      <c r="E42" s="94"/>
      <c r="F42" s="94"/>
      <c r="G42" s="94"/>
      <c r="H42" s="105" t="s">
        <v>282</v>
      </c>
      <c r="I42" s="102" t="s">
        <v>282</v>
      </c>
      <c r="J42" s="102" t="s">
        <v>282</v>
      </c>
      <c r="K42" s="102" t="s">
        <v>282</v>
      </c>
      <c r="L42" s="102" t="s">
        <v>282</v>
      </c>
      <c r="M42" s="94"/>
    </row>
    <row r="43" spans="1:13" ht="15" customHeight="1" x14ac:dyDescent="0.3">
      <c r="A43" s="94"/>
      <c r="B43" s="94"/>
      <c r="C43" s="94"/>
      <c r="D43" s="94"/>
      <c r="E43" s="94"/>
      <c r="F43" s="94"/>
      <c r="G43" s="94"/>
      <c r="H43" s="106" t="s">
        <v>284</v>
      </c>
      <c r="I43" s="94" t="s">
        <v>284</v>
      </c>
      <c r="J43" s="94" t="s">
        <v>284</v>
      </c>
      <c r="K43" s="94" t="s">
        <v>284</v>
      </c>
      <c r="L43" s="94" t="s">
        <v>284</v>
      </c>
      <c r="M43" s="94" t="s">
        <v>299</v>
      </c>
    </row>
    <row r="44" spans="1:13" ht="15" customHeight="1" x14ac:dyDescent="0.3">
      <c r="A44" s="94"/>
      <c r="B44" s="94"/>
      <c r="C44" s="94"/>
      <c r="D44" s="94"/>
      <c r="E44" s="94"/>
      <c r="F44" s="94"/>
      <c r="G44" s="94"/>
      <c r="H44" s="106"/>
      <c r="I44" s="94" t="s">
        <v>289</v>
      </c>
      <c r="J44" s="94" t="s">
        <v>289</v>
      </c>
      <c r="K44" s="94" t="s">
        <v>306</v>
      </c>
      <c r="L44" s="94"/>
      <c r="M44" s="94"/>
    </row>
    <row r="45" spans="1:13" x14ac:dyDescent="0.3">
      <c r="A45" s="94"/>
      <c r="B45" s="94"/>
      <c r="C45" s="94"/>
      <c r="D45" s="94"/>
      <c r="E45" s="94"/>
      <c r="F45" s="94"/>
      <c r="G45" s="94"/>
      <c r="H45" s="106" t="s">
        <v>286</v>
      </c>
      <c r="I45" s="94" t="s">
        <v>286</v>
      </c>
      <c r="J45" s="94" t="s">
        <v>286</v>
      </c>
      <c r="K45" s="94" t="s">
        <v>297</v>
      </c>
      <c r="L45" s="94" t="s">
        <v>286</v>
      </c>
      <c r="M45" s="94"/>
    </row>
    <row r="46" spans="1:13" x14ac:dyDescent="0.3">
      <c r="A46" s="94"/>
      <c r="B46" s="94"/>
      <c r="C46" s="94"/>
      <c r="D46" s="94"/>
      <c r="E46" s="94"/>
      <c r="F46" s="94"/>
      <c r="G46" s="94"/>
      <c r="H46" s="106"/>
      <c r="I46" s="94" t="s">
        <v>270</v>
      </c>
      <c r="J46" s="94" t="s">
        <v>285</v>
      </c>
      <c r="K46" s="94"/>
      <c r="L46" s="94"/>
      <c r="M46" s="94"/>
    </row>
    <row r="47" spans="1:13" x14ac:dyDescent="0.3">
      <c r="A47" s="94"/>
      <c r="B47" s="94"/>
      <c r="C47" s="94"/>
      <c r="D47" s="94"/>
      <c r="E47" s="94"/>
      <c r="F47" s="94"/>
      <c r="G47" s="94"/>
      <c r="H47" s="106" t="s">
        <v>298</v>
      </c>
      <c r="I47" s="94" t="s">
        <v>298</v>
      </c>
      <c r="J47" s="94" t="s">
        <v>298</v>
      </c>
      <c r="K47" s="94" t="s">
        <v>298</v>
      </c>
      <c r="L47" s="94" t="s">
        <v>298</v>
      </c>
      <c r="M47" s="94"/>
    </row>
    <row r="48" spans="1:13" x14ac:dyDescent="0.3">
      <c r="A48" s="94"/>
      <c r="B48" s="94"/>
      <c r="C48" s="94"/>
      <c r="D48" s="94"/>
      <c r="E48" s="94"/>
      <c r="F48" s="94"/>
      <c r="G48" s="94"/>
      <c r="H48" s="106" t="s">
        <v>300</v>
      </c>
      <c r="I48" s="94" t="s">
        <v>300</v>
      </c>
      <c r="J48" s="94" t="s">
        <v>300</v>
      </c>
      <c r="K48" s="94" t="s">
        <v>300</v>
      </c>
      <c r="L48" s="94" t="s">
        <v>300</v>
      </c>
      <c r="M48" s="94"/>
    </row>
    <row r="49" spans="1:13" x14ac:dyDescent="0.3">
      <c r="A49" s="94"/>
      <c r="B49" s="94"/>
      <c r="C49" s="94"/>
      <c r="D49" s="94"/>
      <c r="E49" s="94"/>
      <c r="F49" s="94"/>
      <c r="G49" s="94"/>
      <c r="H49" s="106" t="s">
        <v>271</v>
      </c>
      <c r="I49" s="94" t="s">
        <v>271</v>
      </c>
      <c r="J49" s="94"/>
      <c r="K49" s="94"/>
      <c r="L49" s="94"/>
      <c r="M49" s="94"/>
    </row>
    <row r="50" spans="1:13" x14ac:dyDescent="0.3">
      <c r="A50" s="94"/>
      <c r="B50" s="94"/>
      <c r="C50" s="94"/>
      <c r="D50" s="94"/>
      <c r="E50" s="94"/>
      <c r="F50" s="94"/>
      <c r="G50" s="94"/>
      <c r="H50" s="106" t="s">
        <v>272</v>
      </c>
      <c r="I50" s="94" t="s">
        <v>272</v>
      </c>
      <c r="J50" s="94" t="s">
        <v>272</v>
      </c>
      <c r="K50" s="94"/>
      <c r="L50" s="94"/>
      <c r="M50" s="94"/>
    </row>
    <row r="51" spans="1:13" x14ac:dyDescent="0.3">
      <c r="A51" s="94"/>
      <c r="B51" s="94"/>
      <c r="C51" s="94"/>
      <c r="D51" s="94"/>
      <c r="E51" s="94"/>
      <c r="F51" s="94"/>
      <c r="G51" s="94"/>
      <c r="H51" s="106" t="s">
        <v>273</v>
      </c>
      <c r="I51" s="94" t="s">
        <v>273</v>
      </c>
      <c r="J51" s="94"/>
      <c r="K51" s="94"/>
      <c r="L51" s="94"/>
      <c r="M51" s="94"/>
    </row>
    <row r="52" spans="1:13" x14ac:dyDescent="0.3">
      <c r="A52" s="94"/>
      <c r="B52" s="94"/>
      <c r="C52" s="94"/>
      <c r="D52" s="94"/>
      <c r="E52" s="94"/>
      <c r="F52" s="94"/>
      <c r="G52" s="94"/>
      <c r="H52" s="106" t="s">
        <v>294</v>
      </c>
      <c r="I52" s="94" t="s">
        <v>294</v>
      </c>
      <c r="J52" s="94"/>
      <c r="K52" s="94"/>
      <c r="L52" s="94"/>
      <c r="M52" s="94"/>
    </row>
    <row r="53" spans="1:13" x14ac:dyDescent="0.3">
      <c r="A53" s="94"/>
      <c r="B53" s="94"/>
      <c r="C53" s="94"/>
      <c r="D53" s="94"/>
      <c r="E53" s="94"/>
      <c r="F53" s="94"/>
      <c r="G53" s="94"/>
      <c r="H53" s="105" t="s">
        <v>274</v>
      </c>
      <c r="I53" s="102" t="s">
        <v>274</v>
      </c>
      <c r="J53" s="102" t="s">
        <v>274</v>
      </c>
      <c r="K53" s="102" t="s">
        <v>274</v>
      </c>
      <c r="L53" s="102" t="s">
        <v>274</v>
      </c>
      <c r="M53" s="94"/>
    </row>
    <row r="54" spans="1:13" x14ac:dyDescent="0.3">
      <c r="A54" s="94"/>
      <c r="B54" s="94"/>
      <c r="C54" s="94"/>
      <c r="D54" s="94"/>
      <c r="E54" s="94"/>
      <c r="F54" s="94"/>
      <c r="G54" s="94"/>
      <c r="H54" s="106" t="s">
        <v>275</v>
      </c>
      <c r="I54" s="94"/>
      <c r="J54" s="94"/>
      <c r="K54" s="94"/>
      <c r="L54" s="94"/>
      <c r="M54" s="94"/>
    </row>
    <row r="55" spans="1:13" x14ac:dyDescent="0.3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</row>
    <row r="56" spans="1:13" x14ac:dyDescent="0.3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</row>
  </sheetData>
  <hyperlinks>
    <hyperlink ref="A27" r:id="rId1" display="https://www.legislation.gov.uk/ukpga/1984/27/section/72" xr:uid="{0F8C1343-A7A3-4FAB-A438-EC9EF1D67BDA}"/>
  </hyperlinks>
  <pageMargins left="0.7" right="0.7" top="0.75" bottom="0.75" header="0.3" footer="0.3"/>
  <pageSetup paperSize="8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Reconciliation </vt:lpstr>
      <vt:lpstr>Income</vt:lpstr>
      <vt:lpstr>Expence </vt:lpstr>
      <vt:lpstr>Budget Comparison</vt:lpstr>
      <vt:lpstr>Budget 2023 2024</vt:lpstr>
      <vt:lpstr>Budget 2024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Jeffries</dc:creator>
  <cp:lastModifiedBy>Sarah Jeffries</cp:lastModifiedBy>
  <cp:lastPrinted>2024-04-15T11:20:22Z</cp:lastPrinted>
  <dcterms:created xsi:type="dcterms:W3CDTF">2023-07-24T07:55:31Z</dcterms:created>
  <dcterms:modified xsi:type="dcterms:W3CDTF">2024-06-17T13:56:35Z</dcterms:modified>
</cp:coreProperties>
</file>